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B841E440-F02C-46F3-BBA8-51632A2CBD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7" hidden="1">'درآمد ناشی از تغییر قیمت اوراق'!$A$2:$A$190</definedName>
    <definedName name="_xlnm._FilterDatabase" localSheetId="9" hidden="1">'سرمایه‌گذاری در سهام'!$A$7:$A$90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C9" i="15"/>
  <c r="C8" i="15"/>
  <c r="C7" i="15"/>
  <c r="U18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147" i="11"/>
  <c r="U148" i="11"/>
  <c r="U149" i="11"/>
  <c r="U150" i="11"/>
  <c r="U151" i="11"/>
  <c r="U152" i="11"/>
  <c r="U153" i="11"/>
  <c r="U154" i="11"/>
  <c r="U155" i="11"/>
  <c r="U156" i="11"/>
  <c r="U157" i="11"/>
  <c r="U158" i="11"/>
  <c r="U159" i="11"/>
  <c r="U160" i="11"/>
  <c r="U161" i="11"/>
  <c r="U162" i="11"/>
  <c r="U163" i="11"/>
  <c r="U164" i="11"/>
  <c r="U165" i="11"/>
  <c r="U166" i="11"/>
  <c r="U167" i="11"/>
  <c r="U168" i="11"/>
  <c r="U169" i="11"/>
  <c r="U170" i="11"/>
  <c r="U171" i="11"/>
  <c r="U172" i="11"/>
  <c r="U173" i="11"/>
  <c r="U174" i="11"/>
  <c r="U175" i="11"/>
  <c r="U176" i="11"/>
  <c r="U177" i="11"/>
  <c r="U178" i="11"/>
  <c r="U179" i="11"/>
  <c r="U180" i="11"/>
  <c r="U181" i="11"/>
  <c r="U182" i="11"/>
  <c r="U183" i="11"/>
  <c r="U184" i="11"/>
  <c r="U185" i="11"/>
  <c r="U186" i="11"/>
  <c r="U187" i="11"/>
  <c r="U8" i="11"/>
  <c r="S188" i="11"/>
  <c r="Q188" i="11"/>
  <c r="O188" i="11"/>
  <c r="M188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8" i="11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G188" i="11"/>
  <c r="C18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8" i="11"/>
  <c r="E93" i="11"/>
  <c r="I93" i="11" s="1"/>
  <c r="E94" i="11"/>
  <c r="I94" i="11" s="1"/>
  <c r="E95" i="11"/>
  <c r="I95" i="11" s="1"/>
  <c r="E96" i="11"/>
  <c r="I96" i="11" s="1"/>
  <c r="E97" i="11"/>
  <c r="I97" i="11" s="1"/>
  <c r="E98" i="11"/>
  <c r="I98" i="11" s="1"/>
  <c r="E99" i="11"/>
  <c r="I99" i="11" s="1"/>
  <c r="E100" i="11"/>
  <c r="I100" i="11" s="1"/>
  <c r="E101" i="11"/>
  <c r="I101" i="11" s="1"/>
  <c r="E102" i="11"/>
  <c r="I102" i="11" s="1"/>
  <c r="E103" i="11"/>
  <c r="I103" i="11" s="1"/>
  <c r="E104" i="11"/>
  <c r="I104" i="11" s="1"/>
  <c r="E105" i="11"/>
  <c r="I105" i="11" s="1"/>
  <c r="E106" i="11"/>
  <c r="I106" i="11" s="1"/>
  <c r="E107" i="11"/>
  <c r="I107" i="11" s="1"/>
  <c r="E108" i="11"/>
  <c r="I108" i="11" s="1"/>
  <c r="E109" i="11"/>
  <c r="I109" i="11" s="1"/>
  <c r="E110" i="11"/>
  <c r="I110" i="11" s="1"/>
  <c r="E111" i="11"/>
  <c r="I111" i="11" s="1"/>
  <c r="E112" i="11"/>
  <c r="I112" i="11" s="1"/>
  <c r="E113" i="11"/>
  <c r="I113" i="11" s="1"/>
  <c r="E114" i="11"/>
  <c r="I114" i="11" s="1"/>
  <c r="E115" i="11"/>
  <c r="I115" i="11" s="1"/>
  <c r="E116" i="11"/>
  <c r="I116" i="11" s="1"/>
  <c r="E117" i="11"/>
  <c r="I117" i="11" s="1"/>
  <c r="E118" i="11"/>
  <c r="I118" i="11" s="1"/>
  <c r="E119" i="11"/>
  <c r="I119" i="11" s="1"/>
  <c r="E120" i="11"/>
  <c r="I120" i="11" s="1"/>
  <c r="E121" i="11"/>
  <c r="I121" i="11" s="1"/>
  <c r="E122" i="11"/>
  <c r="I122" i="11" s="1"/>
  <c r="E123" i="11"/>
  <c r="I123" i="11" s="1"/>
  <c r="E124" i="11"/>
  <c r="I124" i="11" s="1"/>
  <c r="E125" i="11"/>
  <c r="I125" i="11" s="1"/>
  <c r="E126" i="11"/>
  <c r="I126" i="11" s="1"/>
  <c r="E127" i="11"/>
  <c r="I127" i="11" s="1"/>
  <c r="E128" i="11"/>
  <c r="I128" i="11" s="1"/>
  <c r="E129" i="11"/>
  <c r="I129" i="11" s="1"/>
  <c r="E130" i="11"/>
  <c r="I130" i="11" s="1"/>
  <c r="E131" i="11"/>
  <c r="I131" i="11" s="1"/>
  <c r="E132" i="11"/>
  <c r="I132" i="11" s="1"/>
  <c r="E133" i="11"/>
  <c r="I133" i="11" s="1"/>
  <c r="E134" i="11"/>
  <c r="I134" i="11" s="1"/>
  <c r="E135" i="11"/>
  <c r="I135" i="11" s="1"/>
  <c r="E92" i="11"/>
  <c r="I92" i="11" s="1"/>
  <c r="E91" i="11"/>
  <c r="I91" i="11" s="1"/>
  <c r="O97" i="10"/>
  <c r="M97" i="10"/>
  <c r="G97" i="10"/>
  <c r="E97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O138" i="9"/>
  <c r="M138" i="9"/>
  <c r="G138" i="9"/>
  <c r="E138" i="9"/>
  <c r="I8" i="9"/>
  <c r="I9" i="9"/>
  <c r="I188" i="11" l="1"/>
  <c r="K125" i="11" s="1"/>
  <c r="E188" i="11"/>
  <c r="G11" i="15"/>
  <c r="C11" i="15"/>
  <c r="E10" i="15" s="1"/>
  <c r="Q26" i="12"/>
  <c r="I25" i="12"/>
  <c r="Q2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6" i="12"/>
  <c r="I8" i="12"/>
  <c r="I27" i="12"/>
  <c r="I8" i="10"/>
  <c r="Q10" i="7"/>
  <c r="AK21" i="3"/>
  <c r="K10" i="13"/>
  <c r="K9" i="13"/>
  <c r="K8" i="13"/>
  <c r="G10" i="13"/>
  <c r="G9" i="13"/>
  <c r="G8" i="13"/>
  <c r="E10" i="13"/>
  <c r="I10" i="13"/>
  <c r="C27" i="12"/>
  <c r="E27" i="12"/>
  <c r="G27" i="12"/>
  <c r="K27" i="12"/>
  <c r="M27" i="12"/>
  <c r="O27" i="12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67" i="9"/>
  <c r="I92" i="9"/>
  <c r="I31" i="9"/>
  <c r="I46" i="9"/>
  <c r="I43" i="9"/>
  <c r="I79" i="9"/>
  <c r="I62" i="9"/>
  <c r="I68" i="9"/>
  <c r="I15" i="9"/>
  <c r="I53" i="9"/>
  <c r="I20" i="9"/>
  <c r="I29" i="9"/>
  <c r="I28" i="9"/>
  <c r="I88" i="9"/>
  <c r="I74" i="9"/>
  <c r="I70" i="9"/>
  <c r="I55" i="9"/>
  <c r="I56" i="9"/>
  <c r="I51" i="9"/>
  <c r="I39" i="9"/>
  <c r="I59" i="9"/>
  <c r="I32" i="9"/>
  <c r="I34" i="9"/>
  <c r="I19" i="9"/>
  <c r="I71" i="9"/>
  <c r="I66" i="9"/>
  <c r="I11" i="9"/>
  <c r="I36" i="9"/>
  <c r="I89" i="9"/>
  <c r="I90" i="9"/>
  <c r="I26" i="9"/>
  <c r="I80" i="9"/>
  <c r="I50" i="9"/>
  <c r="I40" i="9"/>
  <c r="I65" i="9"/>
  <c r="I57" i="9"/>
  <c r="I33" i="9"/>
  <c r="I18" i="9"/>
  <c r="I60" i="9"/>
  <c r="I77" i="9"/>
  <c r="I63" i="9"/>
  <c r="I14" i="9"/>
  <c r="I24" i="9"/>
  <c r="I25" i="9"/>
  <c r="I13" i="9"/>
  <c r="I23" i="9"/>
  <c r="I22" i="9"/>
  <c r="I87" i="9"/>
  <c r="I72" i="9"/>
  <c r="I69" i="9"/>
  <c r="I16" i="9"/>
  <c r="I52" i="9"/>
  <c r="I49" i="9"/>
  <c r="I75" i="9"/>
  <c r="I48" i="9"/>
  <c r="I27" i="9"/>
  <c r="I73" i="9"/>
  <c r="I44" i="9"/>
  <c r="I37" i="9"/>
  <c r="I78" i="9"/>
  <c r="I35" i="9"/>
  <c r="I17" i="9"/>
  <c r="I12" i="9"/>
  <c r="I10" i="9"/>
  <c r="I54" i="9"/>
  <c r="I21" i="9"/>
  <c r="I45" i="9"/>
  <c r="I47" i="9"/>
  <c r="I42" i="9"/>
  <c r="I41" i="9"/>
  <c r="I85" i="9"/>
  <c r="I30" i="9"/>
  <c r="I61" i="9"/>
  <c r="I58" i="9"/>
  <c r="I64" i="9"/>
  <c r="I38" i="9"/>
  <c r="I83" i="9"/>
  <c r="I86" i="9"/>
  <c r="I81" i="9"/>
  <c r="I82" i="9"/>
  <c r="I84" i="9"/>
  <c r="I76" i="9"/>
  <c r="I91" i="9"/>
  <c r="I15" i="8"/>
  <c r="K15" i="8"/>
  <c r="M15" i="8"/>
  <c r="S15" i="8"/>
  <c r="Q15" i="8"/>
  <c r="O15" i="8"/>
  <c r="S9" i="8"/>
  <c r="S10" i="8"/>
  <c r="S11" i="8"/>
  <c r="S12" i="8"/>
  <c r="S13" i="8"/>
  <c r="S14" i="8"/>
  <c r="S8" i="8"/>
  <c r="M9" i="8"/>
  <c r="M10" i="8"/>
  <c r="M11" i="8"/>
  <c r="M12" i="8"/>
  <c r="M13" i="8"/>
  <c r="M14" i="8"/>
  <c r="M8" i="8"/>
  <c r="G10" i="7"/>
  <c r="I10" i="7"/>
  <c r="K10" i="7"/>
  <c r="M10" i="7"/>
  <c r="O10" i="7"/>
  <c r="S10" i="6"/>
  <c r="K10" i="6"/>
  <c r="M10" i="6"/>
  <c r="O10" i="6"/>
  <c r="Q10" i="6"/>
  <c r="Q21" i="3"/>
  <c r="S21" i="3"/>
  <c r="W21" i="3"/>
  <c r="AA21" i="3"/>
  <c r="AG21" i="3"/>
  <c r="AI21" i="3"/>
  <c r="Y98" i="1"/>
  <c r="E98" i="1"/>
  <c r="G98" i="1"/>
  <c r="K98" i="1"/>
  <c r="O98" i="1"/>
  <c r="U98" i="1"/>
  <c r="W98" i="1"/>
  <c r="E9" i="15" l="1"/>
  <c r="E8" i="15"/>
  <c r="E7" i="15"/>
  <c r="I138" i="9"/>
  <c r="K99" i="11"/>
  <c r="K131" i="11"/>
  <c r="K93" i="11"/>
  <c r="K95" i="11"/>
  <c r="K127" i="11"/>
  <c r="K129" i="11"/>
  <c r="K108" i="11"/>
  <c r="K124" i="11"/>
  <c r="K111" i="11"/>
  <c r="K97" i="11"/>
  <c r="K122" i="11"/>
  <c r="K98" i="11"/>
  <c r="K115" i="11"/>
  <c r="K101" i="11"/>
  <c r="K106" i="11"/>
  <c r="K139" i="11"/>
  <c r="K143" i="11"/>
  <c r="K147" i="11"/>
  <c r="K151" i="11"/>
  <c r="K155" i="11"/>
  <c r="K159" i="11"/>
  <c r="K163" i="11"/>
  <c r="K167" i="11"/>
  <c r="K171" i="11"/>
  <c r="K175" i="11"/>
  <c r="K179" i="11"/>
  <c r="K183" i="11"/>
  <c r="K187" i="11"/>
  <c r="K12" i="11"/>
  <c r="K16" i="11"/>
  <c r="K20" i="11"/>
  <c r="K24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8" i="11"/>
  <c r="K136" i="11"/>
  <c r="K140" i="11"/>
  <c r="K144" i="11"/>
  <c r="K148" i="11"/>
  <c r="K152" i="11"/>
  <c r="K156" i="11"/>
  <c r="K160" i="11"/>
  <c r="K164" i="11"/>
  <c r="K168" i="11"/>
  <c r="K172" i="11"/>
  <c r="K176" i="11"/>
  <c r="K180" i="11"/>
  <c r="K184" i="11"/>
  <c r="K9" i="11"/>
  <c r="K13" i="11"/>
  <c r="K17" i="11"/>
  <c r="K21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137" i="11"/>
  <c r="K141" i="11"/>
  <c r="K145" i="11"/>
  <c r="K149" i="11"/>
  <c r="K153" i="11"/>
  <c r="K157" i="11"/>
  <c r="K161" i="11"/>
  <c r="K165" i="11"/>
  <c r="K169" i="11"/>
  <c r="K173" i="11"/>
  <c r="K177" i="11"/>
  <c r="K181" i="11"/>
  <c r="K185" i="11"/>
  <c r="K10" i="11"/>
  <c r="K14" i="11"/>
  <c r="K18" i="11"/>
  <c r="K22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138" i="11"/>
  <c r="K142" i="11"/>
  <c r="K146" i="11"/>
  <c r="K150" i="11"/>
  <c r="K154" i="11"/>
  <c r="K158" i="11"/>
  <c r="K162" i="11"/>
  <c r="K166" i="11"/>
  <c r="K170" i="11"/>
  <c r="K174" i="11"/>
  <c r="K178" i="11"/>
  <c r="K182" i="11"/>
  <c r="K186" i="11"/>
  <c r="K11" i="11"/>
  <c r="K15" i="11"/>
  <c r="K19" i="11"/>
  <c r="K23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126" i="11"/>
  <c r="K96" i="11"/>
  <c r="K112" i="11"/>
  <c r="K128" i="11"/>
  <c r="K105" i="11"/>
  <c r="K133" i="11"/>
  <c r="K118" i="11"/>
  <c r="K103" i="11"/>
  <c r="K119" i="11"/>
  <c r="K135" i="11"/>
  <c r="K109" i="11"/>
  <c r="K91" i="11"/>
  <c r="K130" i="11"/>
  <c r="K100" i="11"/>
  <c r="K116" i="11"/>
  <c r="K132" i="11"/>
  <c r="K113" i="11"/>
  <c r="K114" i="11"/>
  <c r="K102" i="11"/>
  <c r="K107" i="11"/>
  <c r="K123" i="11"/>
  <c r="K94" i="11"/>
  <c r="K121" i="11"/>
  <c r="K110" i="11"/>
  <c r="K134" i="11"/>
  <c r="K104" i="11"/>
  <c r="K120" i="11"/>
  <c r="K92" i="11"/>
  <c r="K117" i="11"/>
  <c r="Q97" i="10"/>
  <c r="I97" i="10"/>
  <c r="Q138" i="9"/>
  <c r="Q27" i="12"/>
  <c r="E11" i="15" l="1"/>
  <c r="K188" i="11"/>
</calcChain>
</file>

<file path=xl/sharedStrings.xml><?xml version="1.0" encoding="utf-8"?>
<sst xmlns="http://schemas.openxmlformats.org/spreadsheetml/2006/main" count="965" uniqueCount="296">
  <si>
    <t>صندوق سرمایه‌گذاری سهامی اهرمی توان مفید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</si>
  <si>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</si>
  <si>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</si>
  <si>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</si>
  <si>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</si>
  <si>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</si>
  <si>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</si>
  <si>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</si>
  <si>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</si>
  <si>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</si>
  <si>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</si>
  <si>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</si>
  <si>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</si>
  <si>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</si>
  <si>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</si>
  <si>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</si>
  <si>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آهن و فولاد غدیر ایرانیان</t>
  </si>
  <si>
    <t>اختیارخ شستا-1000-1402/12/09</t>
  </si>
  <si>
    <t>اختیارخ شستا-1300-1402/12/09</t>
  </si>
  <si>
    <t>اختیارف خودرو-2600-1402/08/03</t>
  </si>
  <si>
    <t>ایران‌ خودرو</t>
  </si>
  <si>
    <t>بانک تجارت</t>
  </si>
  <si>
    <t>بانک خاورمیانه</t>
  </si>
  <si>
    <t>بانک صادرات ایران</t>
  </si>
  <si>
    <t>بانک ملت</t>
  </si>
  <si>
    <t>بین المللی توسعه ص. معادن غدیر</t>
  </si>
  <si>
    <t>بین المللی ساروج بوشهر</t>
  </si>
  <si>
    <t>پالایش نفت اصفهان</t>
  </si>
  <si>
    <t>پالایش نفت بندرعباس</t>
  </si>
  <si>
    <t>پالایش نفت تهران</t>
  </si>
  <si>
    <t>پتروشیمی پردیس</t>
  </si>
  <si>
    <t>پتروشیمی تندگویان</t>
  </si>
  <si>
    <t>پتروشیمی جم</t>
  </si>
  <si>
    <t>پتروشیمی زاگرس</t>
  </si>
  <si>
    <t>پتروشیمی‌ خارک‌</t>
  </si>
  <si>
    <t>پتروشیمی‌شیراز</t>
  </si>
  <si>
    <t>توسعه حمل و نقل ریلی پارسیان</t>
  </si>
  <si>
    <t>توسعه خدمات دریایی وبندری سینا</t>
  </si>
  <si>
    <t>تولید ژلاتین کپسول ایران</t>
  </si>
  <si>
    <t>ح . سرمایه‌گذاری‌ سپه‌</t>
  </si>
  <si>
    <t>حمل و نقل گهرترابر سیرجان</t>
  </si>
  <si>
    <t>داروپخش‌ (هلدینگ‌</t>
  </si>
  <si>
    <t>داروسازی دانا</t>
  </si>
  <si>
    <t>داروسازی شهید قاضی</t>
  </si>
  <si>
    <t>داروسازی‌ اکسیر</t>
  </si>
  <si>
    <t>داروسازی‌ جابرابن‌حیان‌</t>
  </si>
  <si>
    <t>دوده‌ صنعتی‌ پارس‌</t>
  </si>
  <si>
    <t>زغال سنگ پروده طبس</t>
  </si>
  <si>
    <t>س. نفت و گاز و پتروشیمی تأمین</t>
  </si>
  <si>
    <t>سپیدار سیستم آسیا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</si>
  <si>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</si>
  <si>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</si>
  <si>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</si>
  <si>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سبحان</t>
  </si>
  <si>
    <t>سرمایه گذاری سیمان تامین</t>
  </si>
  <si>
    <t>سرمایه گذاری شفادارو</t>
  </si>
  <si>
    <t>سرمایه گذاری صدرتامین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</si>
  <si>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</si>
  <si>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</si>
  <si>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</si>
  <si>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</si>
  <si>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</si>
  <si>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</si>
  <si>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 ساوه</t>
  </si>
  <si>
    <t>سیمان‌ دورود</t>
  </si>
  <si>
    <t>سیمان‌ شمال‌</t>
  </si>
  <si>
    <t>سیمان‌ صوفیان‌</t>
  </si>
  <si>
    <t>سیمان‌ کرمان‌</t>
  </si>
  <si>
    <t>سیمان‌هرمزگان‌</t>
  </si>
  <si>
    <t>شرکت آهن و فولاد ارفع</t>
  </si>
  <si>
    <t>صبا فولاد خلیج فارس</t>
  </si>
  <si>
    <t>صنایع فروآلیاژ ایران</t>
  </si>
  <si>
    <t>فجر انرژی خلیج فارس</t>
  </si>
  <si>
    <t>فروسیلیس‌ ایران‌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</si>
  <si>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</si>
  <si>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</si>
  <si>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</si>
  <si>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</si>
  <si>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</si>
  <si>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گروه‌بهمن‌</t>
  </si>
  <si>
    <t>گروه‌صنعتی‌سپاهان‌</t>
  </si>
  <si>
    <t>گسترش نفت و گاز پارسیان</t>
  </si>
  <si>
    <t>مبین انرژی خلیج فارس</t>
  </si>
  <si>
    <t>معدنی‌ املاح‌  ایران‌</t>
  </si>
  <si>
    <t>ملی‌ صنایع‌ مس‌ ایران‌</t>
  </si>
  <si>
    <t>مولد نیروگاهی تجارت فارس</t>
  </si>
  <si>
    <t>نفت سپاهان</t>
  </si>
  <si>
    <t>نفت‌ بهران‌</t>
  </si>
  <si>
    <t>همکاران سیستم</t>
  </si>
  <si>
    <t>کارخانجات‌داروپخش‌</t>
  </si>
  <si>
    <t>کاشی‌ پارس‌</t>
  </si>
  <si>
    <t>کشاورزی و دامپروری بینالود</t>
  </si>
  <si>
    <t>سایپا</t>
  </si>
  <si>
    <t>اختیارخ وبملت-4500-1402/09/29</t>
  </si>
  <si>
    <t>اختیارخ شستا-1200-1402/12/09</t>
  </si>
  <si>
    <t>اختیارف خساپا-2200-1402/10/20</t>
  </si>
  <si>
    <t>گروه دارویی سبحان</t>
  </si>
  <si>
    <t>اختیارف فملی-9000-1402/09/05</t>
  </si>
  <si>
    <t>اختیارخ وبملت-4000-1402/09/29</t>
  </si>
  <si>
    <t>اختیارخ شپنا-6000-1402/10/03</t>
  </si>
  <si>
    <t>اختیارخ شپنا-7000-1402/10/03</t>
  </si>
  <si>
    <t>اختیارخ فولاد-4000-1402/09/29</t>
  </si>
  <si>
    <t>پرتو بار فرابر خلیج فارس</t>
  </si>
  <si>
    <t>ح. گسترش سوخت سبززاگرس(س. عام)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</si>
  <si>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</si>
  <si>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</si>
  <si>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</si>
  <si>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</si>
  <si>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</si>
  <si>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</si>
  <si>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</si>
  <si>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</si>
  <si>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</si>
  <si>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</si>
  <si>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</si>
  <si>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</si>
  <si>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</si>
  <si>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</si>
  <si>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</si>
  <si>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</si>
  <si>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گام بانک صادرات ایران0207</t>
  </si>
  <si>
    <t>1401/04/01</t>
  </si>
  <si>
    <t>گام بانک ملت0208</t>
  </si>
  <si>
    <t>1402/02/16</t>
  </si>
  <si>
    <t>1402/08/30</t>
  </si>
  <si>
    <t>گواهی اعتبار مولد رفاه0207</t>
  </si>
  <si>
    <t>1401/08/01</t>
  </si>
  <si>
    <t>گواهی اعتبار مولد سامان0207</t>
  </si>
  <si>
    <t>گواهی اعتبار مولد سامان0208</t>
  </si>
  <si>
    <t>1401/09/01</t>
  </si>
  <si>
    <t>گواهی اعتبار مولد سپه0207</t>
  </si>
  <si>
    <t>گواهی اعتبار مولد سپه0208</t>
  </si>
  <si>
    <t>گواهی اعتبارمولد رفاه0208</t>
  </si>
  <si>
    <t>گواهی اعتبارمولد ت.تعاون020830</t>
  </si>
  <si>
    <t>مرابحه عام دولت130-ش.خ031110</t>
  </si>
  <si>
    <t>1402/05/10</t>
  </si>
  <si>
    <t>1403/11/10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</si>
  <si>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</si>
  <si>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</si>
  <si>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</si>
  <si>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</si>
  <si>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</si>
  <si>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</si>
  <si>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</si>
  <si>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</si>
  <si>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</si>
  <si>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</si>
  <si>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</si>
  <si>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</si>
  <si>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</si>
  <si>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</si>
  <si>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</si>
  <si>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</si>
  <si>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</si>
  <si>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</si>
  <si>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</si>
  <si>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</si>
  <si>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</si>
  <si>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</si>
  <si>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</si>
  <si>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</si>
  <si>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</si>
  <si>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</si>
  <si>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</si>
  <si>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</si>
  <si>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</si>
  <si>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</si>
  <si>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</si>
  <si>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</si>
  <si>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1402/05/01</t>
  </si>
  <si>
    <t>1402/06/06</t>
  </si>
  <si>
    <t>1402/06/19</t>
  </si>
  <si>
    <t>1402/07/17</t>
  </si>
  <si>
    <t>1402/05/16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</si>
  <si>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</si>
  <si>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</si>
  <si>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</si>
  <si>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</si>
  <si>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زرین(پ)</t>
  </si>
  <si>
    <t>ح . داروپخش‌ (هلدینگ‌</t>
  </si>
  <si>
    <t>ح . سرمایه گذاری صدرتامین</t>
  </si>
  <si>
    <t>زعفران0210نگین طلای سرخ(پ)</t>
  </si>
  <si>
    <t>زعفران0210نگین سحرخیز(پ)</t>
  </si>
  <si>
    <t>گام بانک صادرات ایران0206</t>
  </si>
  <si>
    <t>گام بانک سینا0206</t>
  </si>
  <si>
    <t>گواهی اعتبار مولد سامان0206</t>
  </si>
  <si>
    <t>گواهی اعتبار مولد شهر0206</t>
  </si>
  <si>
    <t>گواهی اعتبار مولد رفاه0206</t>
  </si>
  <si>
    <t>گام بانک تجارت0206</t>
  </si>
  <si>
    <t>گام بانک اقتصاد نوین0205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</si>
  <si>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</si>
  <si>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</si>
  <si>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</si>
  <si>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</si>
  <si>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</si>
  <si>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</si>
  <si>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</si>
  <si>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</si>
  <si>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</si>
  <si>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</si>
  <si>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</si>
  <si>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</si>
  <si>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</si>
  <si>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</si>
  <si>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</si>
  <si>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1402/07/01</t>
  </si>
  <si>
    <t xml:space="preserve"> </t>
  </si>
  <si>
    <t>از ابتدای سال مالی</t>
  </si>
  <si>
    <t>تا پایان ماه</t>
  </si>
  <si>
    <t xml:space="preserve"> اختیِارخ شستا-1400-1402/09/15</t>
  </si>
  <si>
    <t xml:space="preserve"> اختیارخ وتجارت-1542-1402/10/13</t>
  </si>
  <si>
    <t xml:space="preserve"> اختیارخ وبملت-5500-1402/09/29</t>
  </si>
  <si>
    <t xml:space="preserve"> اختیارخ وبصادر-1597-1402/11/11</t>
  </si>
  <si>
    <t xml:space="preserve"> اختیارخ فملی-9000-1402/09/05</t>
  </si>
  <si>
    <t xml:space="preserve"> اختیارخ فملی-8000-1402/09/05</t>
  </si>
  <si>
    <t xml:space="preserve"> اختیارخ فملی-5500-1402/09/05</t>
  </si>
  <si>
    <t xml:space="preserve"> اختیارخ فملی-10000-1402/09/05</t>
  </si>
  <si>
    <t xml:space="preserve"> اختیارخ شستا-900-1402/12/09</t>
  </si>
  <si>
    <t xml:space="preserve"> اختیارخ شستا-900-1402/08/03</t>
  </si>
  <si>
    <t xml:space="preserve"> اختیارخ شستا-800-1402/12/09</t>
  </si>
  <si>
    <t xml:space="preserve"> اختیارخ شستا-800-1402/08/03</t>
  </si>
  <si>
    <t xml:space="preserve"> اختیارخ شستا-700-1402/12/09</t>
  </si>
  <si>
    <t xml:space="preserve"> اختیارخ شستا-1400-1402/12/09</t>
  </si>
  <si>
    <t xml:space="preserve"> اختیارخ شستا-1300-1402/08/03</t>
  </si>
  <si>
    <t xml:space="preserve"> اختیارخ شستا-1100-1402/08/03</t>
  </si>
  <si>
    <t xml:space="preserve"> اختیارخ شستا-1000-1402/08/03</t>
  </si>
  <si>
    <t xml:space="preserve"> اختیارخ شپنا-9000-1402/08/07</t>
  </si>
  <si>
    <t xml:space="preserve"> اختیارخ شپنا-6500-1402/08/07</t>
  </si>
  <si>
    <t xml:space="preserve"> اختیارخ شپنا-13000-1402/10/03</t>
  </si>
  <si>
    <t xml:space="preserve"> اختیارخ شپنا-12000-1402/10/03</t>
  </si>
  <si>
    <t xml:space="preserve"> اختیارخ شپنا-11000-1402/08/07</t>
  </si>
  <si>
    <t xml:space="preserve"> اختیارخ شپنا-10000-1402/10/03</t>
  </si>
  <si>
    <t xml:space="preserve"> اختیارخ شبندر-7000-1402/10/10</t>
  </si>
  <si>
    <t xml:space="preserve"> اختیارخ خودرو-2600-1402/08/03</t>
  </si>
  <si>
    <t xml:space="preserve"> اختیارخ خودرو-2400-1402/08/03</t>
  </si>
  <si>
    <t xml:space="preserve"> اختیارخ خودرو-2200-1402/08/03</t>
  </si>
  <si>
    <t xml:space="preserve"> اختیارخ خودرو-2000-1402/09/08</t>
  </si>
  <si>
    <t xml:space="preserve"> اختیارخ خودرو-1800-1402/10/06</t>
  </si>
  <si>
    <t xml:space="preserve"> اختیارخ خساپا-2200-1402/10/20</t>
  </si>
  <si>
    <t xml:space="preserve"> اختیارخ خساپا-1900-1402/10/20</t>
  </si>
  <si>
    <t xml:space="preserve"> اختیِارخ شستا-900-1402/09/15</t>
  </si>
  <si>
    <t xml:space="preserve"> اختیِارخ شستا-1500-1402/09/15</t>
  </si>
  <si>
    <t>اختیارخ شستا-1000-1402/07/12</t>
  </si>
  <si>
    <t>اختیارخ شستا-1200-1402/07/12</t>
  </si>
  <si>
    <t>اختیارخ شستا-965-1402/06/08</t>
  </si>
  <si>
    <t xml:space="preserve"> اختیارخ وبملت-3000-1402/09/29</t>
  </si>
  <si>
    <t xml:space="preserve"> اختیارخ وتجارت-1642-1402/10/13</t>
  </si>
  <si>
    <t>اختیارخ شستا-1165-1402/06/08</t>
  </si>
  <si>
    <t>اختیارخ شستا-765-1402/06/08</t>
  </si>
  <si>
    <t>اختیارخ شستا-865-1402/06/08</t>
  </si>
  <si>
    <t>اختیارف شستا-1165-1402/06/08</t>
  </si>
  <si>
    <t>اختیارف شستا-1265-1402/06/08</t>
  </si>
  <si>
    <t>اختیارخ شستا-1065-1402/06/08</t>
  </si>
  <si>
    <t>اختیارخ شستا-1265-1402/06/08</t>
  </si>
  <si>
    <t>اختیارخ شستا-1365-1402/06/08</t>
  </si>
  <si>
    <t>اختیارخ شستا-1465-1402/06/08</t>
  </si>
  <si>
    <t>اختیارف شستا-865-1402/06/08</t>
  </si>
  <si>
    <t>اختیارف شستا-965-1402/06/08</t>
  </si>
  <si>
    <t>اختیارف شستا-1065-1402/06/08</t>
  </si>
  <si>
    <t>اختیارف شستا-1365-1402/06/08</t>
  </si>
  <si>
    <t>اختیارخ فولاد-3144-1402/07/26</t>
  </si>
  <si>
    <t>اختیارخ خساپا-1900-1402/06/14</t>
  </si>
  <si>
    <t>اختیارخ خساپا-2000-1402/06/14</t>
  </si>
  <si>
    <t>اختیارخ فولاد-6125-1402/07/26</t>
  </si>
  <si>
    <t>اختیارخ فولاد-6788-1402/07/26</t>
  </si>
  <si>
    <t>اختیارخ شستا-700-1402/12/09</t>
  </si>
  <si>
    <t>اختیارخ وتجارت-1642-1402/10/13</t>
  </si>
  <si>
    <t>اختیارخ شپنا-8000-1402/06/01</t>
  </si>
  <si>
    <t>اختیارخ شپنا-9000-1402/06/01</t>
  </si>
  <si>
    <t>اختیارخ شپنا-10000-1402/06/01</t>
  </si>
  <si>
    <t>اختیارخ شپنا-15000-1402/06/01</t>
  </si>
  <si>
    <t>اختیارخ خودرو-2600-1402/07/05</t>
  </si>
  <si>
    <t>اختیارخ خودرو-2600-1402/08/03</t>
  </si>
  <si>
    <t>اختیارخ وبملت-3370-1402/07/26</t>
  </si>
  <si>
    <t>اختیارخ وبملت-4370-1402/07/26</t>
  </si>
  <si>
    <t>اختیارخ وبملت-4870-1402/07/26</t>
  </si>
  <si>
    <t>اختیارخ وبملت-5370-1402/07/26</t>
  </si>
  <si>
    <t>اختیارخ وبملت-5870-1402/07/26</t>
  </si>
  <si>
    <t>اختیارخ وبملت-6870-1402/07/26</t>
  </si>
  <si>
    <t>اختیارخ شتران-3150-1402/07/23</t>
  </si>
  <si>
    <t>اختیارخ شتران-3400-1402/07/23</t>
  </si>
  <si>
    <t>اختیارخ شتران-5400-1402/07/23</t>
  </si>
  <si>
    <t>اختیارخ شتران-5900-1402/07/23</t>
  </si>
  <si>
    <t>اختیارخ وخاور-3360-1402/07/19</t>
  </si>
  <si>
    <t>اختیارخ وخاور-4410-1402/07/19</t>
  </si>
  <si>
    <t>اختیارخ شستا-1100-1402/07/12</t>
  </si>
  <si>
    <t>اختیارخ شستا-1400-1402/07/12</t>
  </si>
  <si>
    <t>اختیارخ شستا-1500-1402/07/12</t>
  </si>
  <si>
    <t>اختیارخ شستا-1400-1402/08/03</t>
  </si>
  <si>
    <t>اختیارخ شستا-1500-1402/08/03</t>
  </si>
  <si>
    <t>اختیارخ شستا-1600-1402/08/03</t>
  </si>
  <si>
    <t>اختیارخ شپنا-12000-1402/08/07</t>
  </si>
  <si>
    <t>اختیارخ شپنا-10000-1402/08/07</t>
  </si>
  <si>
    <t>اختیارخ شپنا-13000-1402/08/07</t>
  </si>
  <si>
    <t>اختیارخ فملی-10000-1402/09/05</t>
  </si>
  <si>
    <t xml:space="preserve">سایر درآمدها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</si>
</sst>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2" xfId="0" applyNumberFormat="1" applyFont="1" applyBorder="1"/>
    <xf numFmtId="37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2C94228-3197-A8E3-AD45-76BF9377A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8D93-872C-4397-9CA5-6F4730EAEAEB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33</xdr:row>
                <xdr:rowOff>180975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91"/>
  <sheetViews>
    <sheetView rightToLeft="1" topLeftCell="A178" workbookViewId="0">
      <selection activeCell="O188" sqref="O188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9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>
      <c r="A3" s="22" t="s">
        <v>153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>
      <c r="A6" s="22" t="s">
        <v>3</v>
      </c>
      <c r="C6" s="23" t="s">
        <v>155</v>
      </c>
      <c r="D6" s="23" t="s">
        <v>155</v>
      </c>
      <c r="E6" s="23" t="s">
        <v>155</v>
      </c>
      <c r="F6" s="23" t="s">
        <v>155</v>
      </c>
      <c r="G6" s="23" t="s">
        <v>155</v>
      </c>
      <c r="H6" s="23" t="s">
        <v>155</v>
      </c>
      <c r="I6" s="23" t="s">
        <v>155</v>
      </c>
      <c r="J6" s="23" t="s">
        <v>155</v>
      </c>
      <c r="K6" s="23" t="s">
        <v>155</v>
      </c>
      <c r="M6" s="23" t="s">
        <v>156</v>
      </c>
      <c r="N6" s="23" t="s">
        <v>156</v>
      </c>
      <c r="O6" s="23" t="s">
        <v>156</v>
      </c>
      <c r="P6" s="23" t="s">
        <v>156</v>
      </c>
      <c r="Q6" s="23" t="s">
        <v>156</v>
      </c>
      <c r="R6" s="23" t="s">
        <v>156</v>
      </c>
      <c r="S6" s="23" t="s">
        <v>156</v>
      </c>
      <c r="T6" s="23" t="s">
        <v>156</v>
      </c>
      <c r="U6" s="23" t="s">
        <v>156</v>
      </c>
    </row>
    <row r="7" spans="1:21" ht="24.75">
      <c r="A7" s="23" t="s">
        <v>3</v>
      </c>
      <c r="C7" s="23" t="s">
        <v>190</v>
      </c>
      <c r="E7" s="23" t="s">
        <v>191</v>
      </c>
      <c r="G7" s="23" t="s">
        <v>192</v>
      </c>
      <c r="I7" s="23" t="s">
        <v>143</v>
      </c>
      <c r="K7" s="23" t="s">
        <v>193</v>
      </c>
      <c r="M7" s="23" t="s">
        <v>190</v>
      </c>
      <c r="O7" s="23" t="s">
        <v>191</v>
      </c>
      <c r="Q7" s="23" t="s">
        <v>192</v>
      </c>
      <c r="S7" s="23" t="s">
        <v>143</v>
      </c>
      <c r="U7" s="23" t="s">
        <v>193</v>
      </c>
    </row>
    <row r="8" spans="1:21">
      <c r="A8" s="1" t="s">
        <v>102</v>
      </c>
      <c r="C8" s="9">
        <v>0</v>
      </c>
      <c r="D8" s="9"/>
      <c r="E8" s="9">
        <v>1047687829</v>
      </c>
      <c r="F8" s="9"/>
      <c r="G8" s="9">
        <v>1495010440</v>
      </c>
      <c r="H8" s="9"/>
      <c r="I8" s="9">
        <f>C8+E8+G8</f>
        <v>2542698269</v>
      </c>
      <c r="K8" s="11">
        <f t="shared" ref="K8:K39" si="0">I8/$I$188</f>
        <v>-2.2019142594276913E-3</v>
      </c>
      <c r="M8" s="9">
        <v>0</v>
      </c>
      <c r="N8" s="9"/>
      <c r="O8" s="9">
        <v>1047687829</v>
      </c>
      <c r="P8" s="9"/>
      <c r="Q8" s="7">
        <v>1495010440</v>
      </c>
      <c r="R8" s="9"/>
      <c r="S8" s="9">
        <f>M8+O8+Q8</f>
        <v>2542698269</v>
      </c>
      <c r="U8" s="11">
        <f>S8/$S$188</f>
        <v>2.1358923465111565E-3</v>
      </c>
    </row>
    <row r="9" spans="1:21">
      <c r="A9" s="1" t="s">
        <v>27</v>
      </c>
      <c r="C9" s="9">
        <v>0</v>
      </c>
      <c r="D9" s="9"/>
      <c r="E9" s="9">
        <v>-60387600624</v>
      </c>
      <c r="F9" s="9"/>
      <c r="G9" s="9">
        <v>794876379</v>
      </c>
      <c r="H9" s="9"/>
      <c r="I9" s="9">
        <f t="shared" ref="I9:I71" si="1">C9+E9+G9</f>
        <v>-59592724245</v>
      </c>
      <c r="K9" s="11">
        <f t="shared" si="0"/>
        <v>5.1605835766275816E-2</v>
      </c>
      <c r="M9" s="9">
        <v>0</v>
      </c>
      <c r="N9" s="9"/>
      <c r="O9" s="9">
        <v>205777610359</v>
      </c>
      <c r="P9" s="9"/>
      <c r="Q9" s="7">
        <v>794876379</v>
      </c>
      <c r="R9" s="9"/>
      <c r="S9" s="9">
        <f t="shared" ref="S9:S72" si="2">M9+O9+Q9</f>
        <v>206572486738</v>
      </c>
      <c r="U9" s="11">
        <f t="shared" ref="U9:U72" si="3">S9/$S$188</f>
        <v>0.17352298493403015</v>
      </c>
    </row>
    <row r="10" spans="1:21">
      <c r="A10" s="1" t="s">
        <v>29</v>
      </c>
      <c r="C10" s="9">
        <v>0</v>
      </c>
      <c r="D10" s="9"/>
      <c r="E10" s="9">
        <v>0</v>
      </c>
      <c r="F10" s="9"/>
      <c r="G10" s="9">
        <v>-154130348</v>
      </c>
      <c r="H10" s="9"/>
      <c r="I10" s="9">
        <f t="shared" si="1"/>
        <v>-154130348</v>
      </c>
      <c r="K10" s="11">
        <f t="shared" si="0"/>
        <v>1.3347309635965005E-4</v>
      </c>
      <c r="M10" s="9">
        <v>0</v>
      </c>
      <c r="N10" s="9"/>
      <c r="O10" s="9">
        <v>0</v>
      </c>
      <c r="P10" s="9"/>
      <c r="Q10" s="7">
        <v>-154130348</v>
      </c>
      <c r="R10" s="9"/>
      <c r="S10" s="9">
        <f t="shared" si="2"/>
        <v>-154130348</v>
      </c>
      <c r="U10" s="11">
        <f t="shared" si="3"/>
        <v>-1.2947105626802199E-4</v>
      </c>
    </row>
    <row r="11" spans="1:21">
      <c r="A11" s="1" t="s">
        <v>24</v>
      </c>
      <c r="C11" s="9">
        <v>0</v>
      </c>
      <c r="D11" s="9"/>
      <c r="E11" s="9">
        <v>-31083387158</v>
      </c>
      <c r="F11" s="9"/>
      <c r="G11" s="9">
        <v>6230621</v>
      </c>
      <c r="H11" s="9"/>
      <c r="I11" s="9">
        <f t="shared" si="1"/>
        <v>-31077156537</v>
      </c>
      <c r="K11" s="11">
        <f t="shared" si="0"/>
        <v>2.691205439338221E-2</v>
      </c>
      <c r="M11" s="9">
        <v>0</v>
      </c>
      <c r="N11" s="9"/>
      <c r="O11" s="9">
        <v>8652340694</v>
      </c>
      <c r="P11" s="9"/>
      <c r="Q11" s="7">
        <v>-3450602686</v>
      </c>
      <c r="R11" s="9"/>
      <c r="S11" s="9">
        <f t="shared" si="2"/>
        <v>5201738008</v>
      </c>
      <c r="U11" s="11">
        <f t="shared" si="3"/>
        <v>4.3695127083296838E-3</v>
      </c>
    </row>
    <row r="12" spans="1:21">
      <c r="A12" s="1" t="s">
        <v>20</v>
      </c>
      <c r="C12" s="9">
        <v>0</v>
      </c>
      <c r="D12" s="9"/>
      <c r="E12" s="9">
        <v>-17858980537</v>
      </c>
      <c r="F12" s="9"/>
      <c r="G12" s="9">
        <v>-1913317970</v>
      </c>
      <c r="H12" s="9"/>
      <c r="I12" s="9">
        <f t="shared" si="1"/>
        <v>-19772298507</v>
      </c>
      <c r="K12" s="11">
        <f t="shared" si="0"/>
        <v>1.7122324954956799E-2</v>
      </c>
      <c r="M12" s="9">
        <v>0</v>
      </c>
      <c r="N12" s="9"/>
      <c r="O12" s="9">
        <v>-17457393299</v>
      </c>
      <c r="P12" s="9"/>
      <c r="Q12" s="7">
        <v>-1913317970</v>
      </c>
      <c r="R12" s="9"/>
      <c r="S12" s="9">
        <f t="shared" si="2"/>
        <v>-19370711269</v>
      </c>
      <c r="U12" s="11">
        <f t="shared" si="3"/>
        <v>-1.6271594018981303E-2</v>
      </c>
    </row>
    <row r="13" spans="1:21">
      <c r="A13" s="1" t="s">
        <v>77</v>
      </c>
      <c r="C13" s="9">
        <v>0</v>
      </c>
      <c r="D13" s="9"/>
      <c r="E13" s="9">
        <v>-66318202394</v>
      </c>
      <c r="F13" s="9"/>
      <c r="G13" s="9">
        <v>417095278</v>
      </c>
      <c r="H13" s="9"/>
      <c r="I13" s="9">
        <f t="shared" si="1"/>
        <v>-65901107116</v>
      </c>
      <c r="K13" s="11">
        <f t="shared" si="0"/>
        <v>5.7068740416400587E-2</v>
      </c>
      <c r="M13" s="9">
        <v>0</v>
      </c>
      <c r="N13" s="9"/>
      <c r="O13" s="9">
        <v>116457152679</v>
      </c>
      <c r="P13" s="9"/>
      <c r="Q13" s="7">
        <v>417095278</v>
      </c>
      <c r="R13" s="9"/>
      <c r="S13" s="9">
        <f t="shared" si="2"/>
        <v>116874247957</v>
      </c>
      <c r="U13" s="11">
        <f t="shared" si="3"/>
        <v>9.8175554197305143E-2</v>
      </c>
    </row>
    <row r="14" spans="1:21">
      <c r="A14" s="1" t="s">
        <v>46</v>
      </c>
      <c r="C14" s="9">
        <v>0</v>
      </c>
      <c r="D14" s="9"/>
      <c r="E14" s="9">
        <v>-491730692</v>
      </c>
      <c r="F14" s="9"/>
      <c r="G14" s="9">
        <v>116793543</v>
      </c>
      <c r="H14" s="9"/>
      <c r="I14" s="9">
        <f t="shared" si="1"/>
        <v>-374937149</v>
      </c>
      <c r="K14" s="11">
        <f t="shared" si="0"/>
        <v>3.2468636363092791E-4</v>
      </c>
      <c r="M14" s="9">
        <v>0</v>
      </c>
      <c r="N14" s="9"/>
      <c r="O14" s="9">
        <v>1307348302</v>
      </c>
      <c r="P14" s="9"/>
      <c r="Q14" s="7">
        <v>2796765637</v>
      </c>
      <c r="R14" s="9"/>
      <c r="S14" s="9">
        <f t="shared" si="2"/>
        <v>4104113939</v>
      </c>
      <c r="U14" s="11">
        <f t="shared" si="3"/>
        <v>3.4474973528681218E-3</v>
      </c>
    </row>
    <row r="15" spans="1:21">
      <c r="A15" s="1" t="s">
        <v>22</v>
      </c>
      <c r="C15" s="9">
        <v>0</v>
      </c>
      <c r="D15" s="9"/>
      <c r="E15" s="9">
        <v>26698184988</v>
      </c>
      <c r="F15" s="9"/>
      <c r="G15" s="9">
        <v>142852492</v>
      </c>
      <c r="H15" s="9"/>
      <c r="I15" s="9">
        <f t="shared" si="1"/>
        <v>26841037480</v>
      </c>
      <c r="K15" s="11">
        <f t="shared" si="0"/>
        <v>-2.3243679317203763E-2</v>
      </c>
      <c r="M15" s="9">
        <v>0</v>
      </c>
      <c r="N15" s="9"/>
      <c r="O15" s="9">
        <v>142702967131</v>
      </c>
      <c r="P15" s="9"/>
      <c r="Q15" s="7">
        <v>142841798</v>
      </c>
      <c r="R15" s="9"/>
      <c r="S15" s="9">
        <f t="shared" si="2"/>
        <v>142845808929</v>
      </c>
      <c r="U15" s="11">
        <f t="shared" si="3"/>
        <v>0.11999192894508794</v>
      </c>
    </row>
    <row r="16" spans="1:21">
      <c r="A16" s="1" t="s">
        <v>58</v>
      </c>
      <c r="C16" s="9">
        <v>0</v>
      </c>
      <c r="D16" s="9"/>
      <c r="E16" s="9">
        <v>1626531890</v>
      </c>
      <c r="F16" s="9"/>
      <c r="G16" s="9">
        <v>0</v>
      </c>
      <c r="H16" s="9"/>
      <c r="I16" s="9">
        <f t="shared" si="1"/>
        <v>1626531890</v>
      </c>
      <c r="K16" s="11">
        <f t="shared" si="0"/>
        <v>-1.4085366736861821E-3</v>
      </c>
      <c r="M16" s="9">
        <v>0</v>
      </c>
      <c r="N16" s="9"/>
      <c r="O16" s="9">
        <v>18902539034</v>
      </c>
      <c r="P16" s="9"/>
      <c r="Q16" s="7">
        <v>239155991</v>
      </c>
      <c r="R16" s="9"/>
      <c r="S16" s="9">
        <f t="shared" si="2"/>
        <v>19141695025</v>
      </c>
      <c r="U16" s="11">
        <f t="shared" si="3"/>
        <v>1.6079218050212226E-2</v>
      </c>
    </row>
    <row r="17" spans="1:21">
      <c r="A17" s="1" t="s">
        <v>178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1"/>
        <v>0</v>
      </c>
      <c r="K17" s="11">
        <f t="shared" si="0"/>
        <v>0</v>
      </c>
      <c r="M17" s="9">
        <v>0</v>
      </c>
      <c r="N17" s="9"/>
      <c r="O17" s="9">
        <v>0</v>
      </c>
      <c r="P17" s="9"/>
      <c r="Q17" s="7">
        <v>2282505484</v>
      </c>
      <c r="R17" s="9"/>
      <c r="S17" s="9">
        <f t="shared" si="2"/>
        <v>2282505484</v>
      </c>
      <c r="U17" s="11">
        <f t="shared" si="3"/>
        <v>1.9173277669562699E-3</v>
      </c>
    </row>
    <row r="18" spans="1:21">
      <c r="A18" s="1" t="s">
        <v>179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1"/>
        <v>0</v>
      </c>
      <c r="K18" s="11">
        <f t="shared" si="0"/>
        <v>0</v>
      </c>
      <c r="M18" s="9">
        <v>0</v>
      </c>
      <c r="N18" s="9"/>
      <c r="O18" s="9">
        <v>0</v>
      </c>
      <c r="P18" s="9"/>
      <c r="Q18" s="7">
        <v>1198204800</v>
      </c>
      <c r="R18" s="9"/>
      <c r="S18" s="9">
        <f t="shared" si="2"/>
        <v>1198204800</v>
      </c>
      <c r="U18" s="11">
        <f t="shared" si="3"/>
        <v>1.0065041900860045E-3</v>
      </c>
    </row>
    <row r="19" spans="1:21">
      <c r="A19" s="1" t="s">
        <v>180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1"/>
        <v>0</v>
      </c>
      <c r="K19" s="11">
        <f t="shared" si="0"/>
        <v>0</v>
      </c>
      <c r="M19" s="9">
        <v>0</v>
      </c>
      <c r="N19" s="9"/>
      <c r="O19" s="9">
        <v>0</v>
      </c>
      <c r="P19" s="9"/>
      <c r="Q19" s="7">
        <v>-29333061675</v>
      </c>
      <c r="R19" s="9"/>
      <c r="S19" s="9">
        <f t="shared" si="2"/>
        <v>-29333061675</v>
      </c>
      <c r="U19" s="11">
        <f t="shared" si="3"/>
        <v>-2.4640069447175221E-2</v>
      </c>
    </row>
    <row r="20" spans="1:21">
      <c r="A20" s="1" t="s">
        <v>39</v>
      </c>
      <c r="C20" s="9">
        <v>0</v>
      </c>
      <c r="D20" s="9"/>
      <c r="E20" s="9">
        <v>285690577</v>
      </c>
      <c r="F20" s="9"/>
      <c r="G20" s="9">
        <v>0</v>
      </c>
      <c r="H20" s="9"/>
      <c r="I20" s="9">
        <f t="shared" si="1"/>
        <v>285690577</v>
      </c>
      <c r="K20" s="11">
        <f t="shared" si="0"/>
        <v>-2.474010239240167E-4</v>
      </c>
      <c r="M20" s="9">
        <v>0</v>
      </c>
      <c r="N20" s="9"/>
      <c r="O20" s="9">
        <v>-3331582769</v>
      </c>
      <c r="P20" s="9"/>
      <c r="Q20" s="7">
        <v>-3700</v>
      </c>
      <c r="R20" s="9"/>
      <c r="S20" s="9">
        <f t="shared" si="2"/>
        <v>-3331586469</v>
      </c>
      <c r="U20" s="11">
        <f t="shared" si="3"/>
        <v>-2.798566439295133E-3</v>
      </c>
    </row>
    <row r="21" spans="1:21">
      <c r="A21" s="1" t="s">
        <v>181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1"/>
        <v>0</v>
      </c>
      <c r="K21" s="11">
        <f t="shared" si="0"/>
        <v>0</v>
      </c>
      <c r="M21" s="9">
        <v>0</v>
      </c>
      <c r="N21" s="9"/>
      <c r="O21" s="9">
        <v>0</v>
      </c>
      <c r="P21" s="9"/>
      <c r="Q21" s="7">
        <v>4686965340</v>
      </c>
      <c r="R21" s="9"/>
      <c r="S21" s="9">
        <f t="shared" si="2"/>
        <v>4686965340</v>
      </c>
      <c r="U21" s="11">
        <f t="shared" si="3"/>
        <v>3.9370984438535676E-3</v>
      </c>
    </row>
    <row r="22" spans="1:21">
      <c r="A22" s="1" t="s">
        <v>25</v>
      </c>
      <c r="C22" s="9">
        <v>0</v>
      </c>
      <c r="D22" s="9"/>
      <c r="E22" s="9">
        <v>-48978663108</v>
      </c>
      <c r="F22" s="9"/>
      <c r="G22" s="9">
        <v>0</v>
      </c>
      <c r="H22" s="9"/>
      <c r="I22" s="9">
        <f t="shared" si="1"/>
        <v>-48978663108</v>
      </c>
      <c r="K22" s="11">
        <f t="shared" si="0"/>
        <v>4.2414319473157359E-2</v>
      </c>
      <c r="M22" s="9">
        <v>0</v>
      </c>
      <c r="N22" s="9"/>
      <c r="O22" s="9">
        <v>75000310729</v>
      </c>
      <c r="P22" s="9"/>
      <c r="Q22" s="7">
        <v>-12468</v>
      </c>
      <c r="R22" s="9"/>
      <c r="S22" s="9">
        <f t="shared" si="2"/>
        <v>75000298261</v>
      </c>
      <c r="U22" s="11">
        <f t="shared" si="3"/>
        <v>6.3001011561125933E-2</v>
      </c>
    </row>
    <row r="23" spans="1:21">
      <c r="A23" s="1" t="s">
        <v>64</v>
      </c>
      <c r="C23" s="9">
        <v>0</v>
      </c>
      <c r="D23" s="9"/>
      <c r="E23" s="9">
        <v>-30517335000</v>
      </c>
      <c r="F23" s="9"/>
      <c r="G23" s="9">
        <v>0</v>
      </c>
      <c r="H23" s="9"/>
      <c r="I23" s="9">
        <f t="shared" si="1"/>
        <v>-30517335000</v>
      </c>
      <c r="K23" s="11">
        <f t="shared" si="0"/>
        <v>2.6427262689984458E-2</v>
      </c>
      <c r="M23" s="9">
        <v>0</v>
      </c>
      <c r="N23" s="9"/>
      <c r="O23" s="9">
        <v>-41488300732</v>
      </c>
      <c r="P23" s="9"/>
      <c r="Q23" s="7">
        <v>34705324</v>
      </c>
      <c r="R23" s="9"/>
      <c r="S23" s="9">
        <f t="shared" si="2"/>
        <v>-41453595408</v>
      </c>
      <c r="U23" s="11">
        <f t="shared" si="3"/>
        <v>-3.4821440768958663E-2</v>
      </c>
    </row>
    <row r="24" spans="1:21">
      <c r="A24" s="1" t="s">
        <v>85</v>
      </c>
      <c r="C24" s="9">
        <v>0</v>
      </c>
      <c r="D24" s="9"/>
      <c r="E24" s="9">
        <v>-5863156336</v>
      </c>
      <c r="F24" s="9"/>
      <c r="G24" s="9">
        <v>0</v>
      </c>
      <c r="H24" s="9"/>
      <c r="I24" s="9">
        <f t="shared" si="1"/>
        <v>-5863156336</v>
      </c>
      <c r="K24" s="11">
        <f t="shared" si="0"/>
        <v>5.0773494043276973E-3</v>
      </c>
      <c r="M24" s="9">
        <v>0</v>
      </c>
      <c r="N24" s="9"/>
      <c r="O24" s="9">
        <v>-5233956121</v>
      </c>
      <c r="P24" s="9"/>
      <c r="Q24" s="7">
        <v>2294181462</v>
      </c>
      <c r="R24" s="9"/>
      <c r="S24" s="9">
        <f t="shared" si="2"/>
        <v>-2939774659</v>
      </c>
      <c r="U24" s="11">
        <f t="shared" si="3"/>
        <v>-2.4694405432127758E-3</v>
      </c>
    </row>
    <row r="25" spans="1:21">
      <c r="A25" s="1" t="s">
        <v>30</v>
      </c>
      <c r="C25" s="9">
        <v>0</v>
      </c>
      <c r="D25" s="9"/>
      <c r="E25" s="9">
        <v>-30946892284</v>
      </c>
      <c r="F25" s="9"/>
      <c r="G25" s="9">
        <v>0</v>
      </c>
      <c r="H25" s="9"/>
      <c r="I25" s="9">
        <f t="shared" si="1"/>
        <v>-30946892284</v>
      </c>
      <c r="K25" s="11">
        <f t="shared" si="0"/>
        <v>2.6799248749208315E-2</v>
      </c>
      <c r="M25" s="9">
        <v>0</v>
      </c>
      <c r="N25" s="9"/>
      <c r="O25" s="9">
        <v>98368298216</v>
      </c>
      <c r="P25" s="9"/>
      <c r="Q25" s="7">
        <v>20820749422</v>
      </c>
      <c r="R25" s="9"/>
      <c r="S25" s="9">
        <f t="shared" si="2"/>
        <v>119189047638</v>
      </c>
      <c r="U25" s="11">
        <f t="shared" si="3"/>
        <v>0.10012000941742798</v>
      </c>
    </row>
    <row r="26" spans="1:21">
      <c r="A26" s="1" t="s">
        <v>92</v>
      </c>
      <c r="C26" s="9">
        <v>0</v>
      </c>
      <c r="D26" s="9"/>
      <c r="E26" s="9">
        <v>-198324259</v>
      </c>
      <c r="F26" s="9"/>
      <c r="G26" s="9">
        <v>0</v>
      </c>
      <c r="H26" s="9"/>
      <c r="I26" s="9">
        <f t="shared" si="1"/>
        <v>-198324259</v>
      </c>
      <c r="K26" s="11">
        <f t="shared" si="0"/>
        <v>1.7174393800734942E-4</v>
      </c>
      <c r="M26" s="9">
        <v>0</v>
      </c>
      <c r="N26" s="9"/>
      <c r="O26" s="9">
        <v>-198324260</v>
      </c>
      <c r="P26" s="9"/>
      <c r="Q26" s="7">
        <v>1491134220</v>
      </c>
      <c r="R26" s="9"/>
      <c r="S26" s="9">
        <f t="shared" si="2"/>
        <v>1292809960</v>
      </c>
      <c r="U26" s="11">
        <f t="shared" si="3"/>
        <v>1.0859734844368175E-3</v>
      </c>
    </row>
    <row r="27" spans="1:21">
      <c r="A27" s="1" t="s">
        <v>182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1"/>
        <v>0</v>
      </c>
      <c r="K27" s="11">
        <f t="shared" si="0"/>
        <v>0</v>
      </c>
      <c r="M27" s="9">
        <v>0</v>
      </c>
      <c r="N27" s="9"/>
      <c r="O27" s="9">
        <v>0</v>
      </c>
      <c r="P27" s="9"/>
      <c r="Q27" s="7">
        <v>4478476470</v>
      </c>
      <c r="R27" s="9"/>
      <c r="S27" s="9">
        <f t="shared" si="2"/>
        <v>4478476470</v>
      </c>
      <c r="U27" s="11">
        <f t="shared" si="3"/>
        <v>3.7619656775340735E-3</v>
      </c>
    </row>
    <row r="28" spans="1:21">
      <c r="A28" s="1" t="s">
        <v>48</v>
      </c>
      <c r="C28" s="9">
        <v>0</v>
      </c>
      <c r="D28" s="9"/>
      <c r="E28" s="9">
        <v>-6306253200</v>
      </c>
      <c r="F28" s="9"/>
      <c r="G28" s="9">
        <v>0</v>
      </c>
      <c r="H28" s="9"/>
      <c r="I28" s="9">
        <f t="shared" si="1"/>
        <v>-6306253200</v>
      </c>
      <c r="K28" s="11">
        <f t="shared" si="0"/>
        <v>5.4610604073375051E-3</v>
      </c>
      <c r="M28" s="9">
        <v>33428000000</v>
      </c>
      <c r="N28" s="9"/>
      <c r="O28" s="9">
        <v>15401810719</v>
      </c>
      <c r="P28" s="9"/>
      <c r="Q28" s="7">
        <v>3640336973</v>
      </c>
      <c r="R28" s="9"/>
      <c r="S28" s="9">
        <f t="shared" si="2"/>
        <v>52470147692</v>
      </c>
      <c r="U28" s="11">
        <f t="shared" si="3"/>
        <v>4.4075456471572724E-2</v>
      </c>
    </row>
    <row r="29" spans="1:21">
      <c r="A29" s="1" t="s">
        <v>41</v>
      </c>
      <c r="C29" s="9">
        <v>0</v>
      </c>
      <c r="D29" s="9"/>
      <c r="E29" s="9">
        <v>-8737239995</v>
      </c>
      <c r="F29" s="9"/>
      <c r="G29" s="9">
        <v>0</v>
      </c>
      <c r="H29" s="9"/>
      <c r="I29" s="9">
        <f t="shared" si="1"/>
        <v>-8737239995</v>
      </c>
      <c r="K29" s="11">
        <f t="shared" si="0"/>
        <v>7.5662352736011679E-3</v>
      </c>
      <c r="M29" s="9">
        <v>87667846810</v>
      </c>
      <c r="N29" s="9"/>
      <c r="O29" s="9">
        <v>-160142507561</v>
      </c>
      <c r="P29" s="9"/>
      <c r="Q29" s="7">
        <v>0</v>
      </c>
      <c r="R29" s="9"/>
      <c r="S29" s="9">
        <f t="shared" si="2"/>
        <v>-72474660751</v>
      </c>
      <c r="U29" s="11">
        <f t="shared" si="3"/>
        <v>-6.0879450425288903E-2</v>
      </c>
    </row>
    <row r="30" spans="1:21">
      <c r="A30" s="1" t="s">
        <v>52</v>
      </c>
      <c r="C30" s="9">
        <v>0</v>
      </c>
      <c r="D30" s="9"/>
      <c r="E30" s="9">
        <v>-51223104388</v>
      </c>
      <c r="F30" s="9"/>
      <c r="G30" s="9">
        <v>0</v>
      </c>
      <c r="H30" s="9"/>
      <c r="I30" s="9">
        <f t="shared" si="1"/>
        <v>-51223104388</v>
      </c>
      <c r="K30" s="11">
        <f t="shared" si="0"/>
        <v>4.435795050446481E-2</v>
      </c>
      <c r="M30" s="9">
        <v>157895178296</v>
      </c>
      <c r="N30" s="9"/>
      <c r="O30" s="9">
        <v>-241723764647</v>
      </c>
      <c r="P30" s="9"/>
      <c r="Q30" s="7">
        <v>0</v>
      </c>
      <c r="R30" s="9"/>
      <c r="S30" s="9">
        <f t="shared" si="2"/>
        <v>-83828586351</v>
      </c>
      <c r="U30" s="11">
        <f t="shared" si="3"/>
        <v>-7.0416863136642374E-2</v>
      </c>
    </row>
    <row r="31" spans="1:21">
      <c r="A31" s="1" t="s">
        <v>53</v>
      </c>
      <c r="C31" s="9">
        <v>7828788537</v>
      </c>
      <c r="D31" s="9"/>
      <c r="E31" s="9">
        <v>-12340859772</v>
      </c>
      <c r="F31" s="9"/>
      <c r="G31" s="9">
        <v>0</v>
      </c>
      <c r="H31" s="9"/>
      <c r="I31" s="9">
        <f t="shared" si="1"/>
        <v>-4512071235</v>
      </c>
      <c r="K31" s="11">
        <f t="shared" si="0"/>
        <v>3.9073428857161873E-3</v>
      </c>
      <c r="M31" s="9">
        <v>7828788537</v>
      </c>
      <c r="N31" s="9"/>
      <c r="O31" s="9">
        <v>-8778786654</v>
      </c>
      <c r="P31" s="9"/>
      <c r="Q31" s="7">
        <v>0</v>
      </c>
      <c r="R31" s="9"/>
      <c r="S31" s="9">
        <f t="shared" si="2"/>
        <v>-949998117</v>
      </c>
      <c r="U31" s="11">
        <f t="shared" si="3"/>
        <v>-7.9800805783311374E-4</v>
      </c>
    </row>
    <row r="32" spans="1:21">
      <c r="A32" s="1" t="s">
        <v>56</v>
      </c>
      <c r="C32" s="9">
        <v>0</v>
      </c>
      <c r="D32" s="9"/>
      <c r="E32" s="9">
        <v>21886211715</v>
      </c>
      <c r="F32" s="9"/>
      <c r="G32" s="9">
        <v>0</v>
      </c>
      <c r="H32" s="9"/>
      <c r="I32" s="9">
        <f t="shared" si="1"/>
        <v>21886211715</v>
      </c>
      <c r="K32" s="11">
        <f t="shared" si="0"/>
        <v>-1.8952921881315005E-2</v>
      </c>
      <c r="M32" s="9">
        <v>100954342365</v>
      </c>
      <c r="N32" s="9"/>
      <c r="O32" s="9">
        <v>33222182094</v>
      </c>
      <c r="P32" s="9"/>
      <c r="Q32" s="7">
        <v>0</v>
      </c>
      <c r="R32" s="9"/>
      <c r="S32" s="9">
        <f t="shared" si="2"/>
        <v>134176524459</v>
      </c>
      <c r="U32" s="11">
        <f t="shared" si="3"/>
        <v>0.11270964202376821</v>
      </c>
    </row>
    <row r="33" spans="1:21">
      <c r="A33" s="1" t="s">
        <v>50</v>
      </c>
      <c r="C33" s="9">
        <v>179354995383</v>
      </c>
      <c r="D33" s="9"/>
      <c r="E33" s="9">
        <v>-187330132712</v>
      </c>
      <c r="F33" s="9"/>
      <c r="G33" s="9">
        <v>0</v>
      </c>
      <c r="H33" s="9"/>
      <c r="I33" s="9">
        <f t="shared" si="1"/>
        <v>-7975137329</v>
      </c>
      <c r="K33" s="11">
        <f t="shared" si="0"/>
        <v>6.9062730799456769E-3</v>
      </c>
      <c r="M33" s="9">
        <v>179354995383</v>
      </c>
      <c r="N33" s="9"/>
      <c r="O33" s="9">
        <v>-57713179411</v>
      </c>
      <c r="P33" s="9"/>
      <c r="Q33" s="7">
        <v>0</v>
      </c>
      <c r="R33" s="9"/>
      <c r="S33" s="9">
        <f t="shared" si="2"/>
        <v>121641815972</v>
      </c>
      <c r="U33" s="11">
        <f t="shared" si="3"/>
        <v>0.10218035970602744</v>
      </c>
    </row>
    <row r="34" spans="1:21">
      <c r="A34" s="1" t="s">
        <v>54</v>
      </c>
      <c r="C34" s="9">
        <v>0</v>
      </c>
      <c r="D34" s="9"/>
      <c r="E34" s="9">
        <v>-13170038477</v>
      </c>
      <c r="F34" s="9"/>
      <c r="G34" s="9">
        <v>0</v>
      </c>
      <c r="H34" s="9"/>
      <c r="I34" s="9">
        <f t="shared" si="1"/>
        <v>-13170038477</v>
      </c>
      <c r="K34" s="11">
        <f t="shared" si="0"/>
        <v>1.1404929901935468E-2</v>
      </c>
      <c r="M34" s="9">
        <v>57636804499</v>
      </c>
      <c r="N34" s="9"/>
      <c r="O34" s="9">
        <v>-44958141267</v>
      </c>
      <c r="P34" s="9"/>
      <c r="Q34" s="7">
        <v>0</v>
      </c>
      <c r="R34" s="9"/>
      <c r="S34" s="9">
        <f t="shared" si="2"/>
        <v>12678663232</v>
      </c>
      <c r="U34" s="11">
        <f t="shared" si="3"/>
        <v>1.0650205764237771E-2</v>
      </c>
    </row>
    <row r="35" spans="1:21">
      <c r="A35" s="1" t="s">
        <v>86</v>
      </c>
      <c r="C35" s="9">
        <v>0</v>
      </c>
      <c r="D35" s="9"/>
      <c r="E35" s="9">
        <v>-25328596328</v>
      </c>
      <c r="F35" s="9"/>
      <c r="G35" s="9">
        <v>0</v>
      </c>
      <c r="H35" s="9"/>
      <c r="I35" s="9">
        <f t="shared" si="1"/>
        <v>-25328596328</v>
      </c>
      <c r="K35" s="11">
        <f t="shared" si="0"/>
        <v>2.193394242087757E-2</v>
      </c>
      <c r="M35" s="9">
        <v>0</v>
      </c>
      <c r="N35" s="9"/>
      <c r="O35" s="9">
        <v>0</v>
      </c>
      <c r="P35" s="9"/>
      <c r="Q35" s="7">
        <v>0</v>
      </c>
      <c r="R35" s="9"/>
      <c r="S35" s="9">
        <f t="shared" si="2"/>
        <v>0</v>
      </c>
      <c r="U35" s="11">
        <f t="shared" si="3"/>
        <v>0</v>
      </c>
    </row>
    <row r="36" spans="1:21">
      <c r="A36" s="1" t="s">
        <v>73</v>
      </c>
      <c r="C36" s="9">
        <v>0</v>
      </c>
      <c r="D36" s="9"/>
      <c r="E36" s="9">
        <v>-8314063838</v>
      </c>
      <c r="F36" s="9"/>
      <c r="G36" s="9">
        <v>0</v>
      </c>
      <c r="H36" s="9"/>
      <c r="I36" s="9">
        <f t="shared" si="1"/>
        <v>-8314063838</v>
      </c>
      <c r="K36" s="11">
        <f t="shared" si="0"/>
        <v>7.1997751136567588E-3</v>
      </c>
      <c r="M36" s="9">
        <v>0</v>
      </c>
      <c r="N36" s="9"/>
      <c r="O36" s="9">
        <v>-5677897256</v>
      </c>
      <c r="P36" s="9"/>
      <c r="Q36" s="7">
        <v>0</v>
      </c>
      <c r="R36" s="9"/>
      <c r="S36" s="9">
        <f t="shared" si="2"/>
        <v>-5677897256</v>
      </c>
      <c r="U36" s="11">
        <f t="shared" si="3"/>
        <v>-4.769491308198588E-3</v>
      </c>
    </row>
    <row r="37" spans="1:21">
      <c r="A37" s="1" t="s">
        <v>88</v>
      </c>
      <c r="C37" s="9">
        <v>0</v>
      </c>
      <c r="D37" s="9"/>
      <c r="E37" s="9">
        <v>7178623051</v>
      </c>
      <c r="F37" s="9"/>
      <c r="G37" s="9">
        <v>0</v>
      </c>
      <c r="H37" s="9"/>
      <c r="I37" s="9">
        <f t="shared" si="1"/>
        <v>7178623051</v>
      </c>
      <c r="K37" s="11">
        <f t="shared" si="0"/>
        <v>-6.216511275350705E-3</v>
      </c>
      <c r="M37" s="9">
        <v>0</v>
      </c>
      <c r="N37" s="9"/>
      <c r="O37" s="9">
        <v>80596358794</v>
      </c>
      <c r="P37" s="9"/>
      <c r="Q37" s="7">
        <v>0</v>
      </c>
      <c r="R37" s="9"/>
      <c r="S37" s="9">
        <f t="shared" si="2"/>
        <v>80596358794</v>
      </c>
      <c r="U37" s="11">
        <f t="shared" si="3"/>
        <v>6.7701759191613989E-2</v>
      </c>
    </row>
    <row r="38" spans="1:21">
      <c r="A38" s="1" t="s">
        <v>49</v>
      </c>
      <c r="C38" s="9">
        <v>0</v>
      </c>
      <c r="D38" s="9"/>
      <c r="E38" s="9">
        <v>12650531696</v>
      </c>
      <c r="F38" s="9"/>
      <c r="G38" s="9">
        <v>0</v>
      </c>
      <c r="H38" s="9"/>
      <c r="I38" s="9">
        <f t="shared" si="1"/>
        <v>12650531696</v>
      </c>
      <c r="K38" s="11">
        <f t="shared" si="0"/>
        <v>-1.0955049787216564E-2</v>
      </c>
      <c r="M38" s="9">
        <v>0</v>
      </c>
      <c r="N38" s="9"/>
      <c r="O38" s="9">
        <v>49665050359</v>
      </c>
      <c r="P38" s="9"/>
      <c r="Q38" s="7">
        <v>0</v>
      </c>
      <c r="R38" s="9"/>
      <c r="S38" s="9">
        <f t="shared" si="2"/>
        <v>49665050359</v>
      </c>
      <c r="U38" s="11">
        <f t="shared" si="3"/>
        <v>4.1719146248759748E-2</v>
      </c>
    </row>
    <row r="39" spans="1:21">
      <c r="A39" s="1" t="s">
        <v>80</v>
      </c>
      <c r="C39" s="9">
        <v>0</v>
      </c>
      <c r="D39" s="9"/>
      <c r="E39" s="9">
        <v>-9667665083</v>
      </c>
      <c r="F39" s="9"/>
      <c r="G39" s="9">
        <v>0</v>
      </c>
      <c r="H39" s="9"/>
      <c r="I39" s="9">
        <f t="shared" si="1"/>
        <v>-9667665083</v>
      </c>
      <c r="K39" s="11">
        <f t="shared" si="0"/>
        <v>8.3719605511828402E-3</v>
      </c>
      <c r="M39" s="9">
        <v>0</v>
      </c>
      <c r="N39" s="9"/>
      <c r="O39" s="9">
        <v>3867066034</v>
      </c>
      <c r="P39" s="9"/>
      <c r="Q39" s="7">
        <v>0</v>
      </c>
      <c r="R39" s="9"/>
      <c r="S39" s="9">
        <f t="shared" si="2"/>
        <v>3867066034</v>
      </c>
      <c r="U39" s="11">
        <f t="shared" si="3"/>
        <v>3.2483747073624373E-3</v>
      </c>
    </row>
    <row r="40" spans="1:21">
      <c r="A40" s="1" t="s">
        <v>68</v>
      </c>
      <c r="C40" s="9">
        <v>0</v>
      </c>
      <c r="D40" s="9"/>
      <c r="E40" s="9">
        <v>-12364241179</v>
      </c>
      <c r="F40" s="9"/>
      <c r="G40" s="9">
        <v>0</v>
      </c>
      <c r="H40" s="9"/>
      <c r="I40" s="9">
        <f t="shared" si="1"/>
        <v>-12364241179</v>
      </c>
      <c r="K40" s="11">
        <f t="shared" ref="K40:K71" si="4">I40/$I$188</f>
        <v>1.0707129229985389E-2</v>
      </c>
      <c r="M40" s="9">
        <v>0</v>
      </c>
      <c r="N40" s="9"/>
      <c r="O40" s="9">
        <v>-12625918242</v>
      </c>
      <c r="P40" s="9"/>
      <c r="Q40" s="7">
        <v>0</v>
      </c>
      <c r="R40" s="9"/>
      <c r="S40" s="9">
        <f t="shared" si="2"/>
        <v>-12625918242</v>
      </c>
      <c r="U40" s="11">
        <f t="shared" si="3"/>
        <v>-1.0605899437438676E-2</v>
      </c>
    </row>
    <row r="41" spans="1:21">
      <c r="A41" s="1" t="s">
        <v>74</v>
      </c>
      <c r="C41" s="9">
        <v>0</v>
      </c>
      <c r="D41" s="9"/>
      <c r="E41" s="9">
        <v>-26057629080</v>
      </c>
      <c r="F41" s="9"/>
      <c r="G41" s="9">
        <v>0</v>
      </c>
      <c r="H41" s="9"/>
      <c r="I41" s="9">
        <f t="shared" si="1"/>
        <v>-26057629080</v>
      </c>
      <c r="K41" s="11">
        <f t="shared" si="4"/>
        <v>2.2565266881113245E-2</v>
      </c>
      <c r="M41" s="9">
        <v>0</v>
      </c>
      <c r="N41" s="9"/>
      <c r="O41" s="9">
        <v>-22272544810</v>
      </c>
      <c r="P41" s="9"/>
      <c r="Q41" s="7">
        <v>0</v>
      </c>
      <c r="R41" s="9"/>
      <c r="S41" s="9">
        <f t="shared" si="2"/>
        <v>-22272544810</v>
      </c>
      <c r="U41" s="11">
        <f t="shared" si="3"/>
        <v>-1.8709163638088659E-2</v>
      </c>
    </row>
    <row r="42" spans="1:21">
      <c r="A42" s="1" t="s">
        <v>23</v>
      </c>
      <c r="C42" s="9">
        <v>0</v>
      </c>
      <c r="D42" s="9"/>
      <c r="E42" s="9">
        <v>-152447508</v>
      </c>
      <c r="F42" s="9"/>
      <c r="G42" s="9">
        <v>0</v>
      </c>
      <c r="H42" s="9"/>
      <c r="I42" s="9">
        <f t="shared" si="1"/>
        <v>-152447508</v>
      </c>
      <c r="K42" s="11">
        <f t="shared" si="4"/>
        <v>1.3201579824547284E-4</v>
      </c>
      <c r="M42" s="9">
        <v>0</v>
      </c>
      <c r="N42" s="9"/>
      <c r="O42" s="9">
        <v>-14251598</v>
      </c>
      <c r="P42" s="9"/>
      <c r="Q42" s="7">
        <v>0</v>
      </c>
      <c r="R42" s="9"/>
      <c r="S42" s="9">
        <f t="shared" si="2"/>
        <v>-14251598</v>
      </c>
      <c r="U42" s="11">
        <f t="shared" si="3"/>
        <v>-1.197148692979808E-5</v>
      </c>
    </row>
    <row r="43" spans="1:21">
      <c r="A43" s="1" t="s">
        <v>59</v>
      </c>
      <c r="C43" s="9">
        <v>0</v>
      </c>
      <c r="D43" s="9"/>
      <c r="E43" s="9">
        <v>-21563673126</v>
      </c>
      <c r="F43" s="9"/>
      <c r="G43" s="9">
        <v>0</v>
      </c>
      <c r="H43" s="9"/>
      <c r="I43" s="9">
        <f t="shared" si="1"/>
        <v>-21563673126</v>
      </c>
      <c r="K43" s="11">
        <f t="shared" si="4"/>
        <v>1.8673611383882648E-2</v>
      </c>
      <c r="M43" s="9">
        <v>0</v>
      </c>
      <c r="N43" s="9"/>
      <c r="O43" s="9">
        <v>-41453584640</v>
      </c>
      <c r="P43" s="9"/>
      <c r="Q43" s="7">
        <v>0</v>
      </c>
      <c r="R43" s="9"/>
      <c r="S43" s="9">
        <f t="shared" si="2"/>
        <v>-41453584640</v>
      </c>
      <c r="U43" s="11">
        <f t="shared" si="3"/>
        <v>-3.4821431723729403E-2</v>
      </c>
    </row>
    <row r="44" spans="1:21">
      <c r="A44" s="1" t="s">
        <v>28</v>
      </c>
      <c r="C44" s="9">
        <v>0</v>
      </c>
      <c r="D44" s="9"/>
      <c r="E44" s="9">
        <v>-960649920</v>
      </c>
      <c r="F44" s="9"/>
      <c r="G44" s="9">
        <v>0</v>
      </c>
      <c r="H44" s="9"/>
      <c r="I44" s="9">
        <f t="shared" si="1"/>
        <v>-960649920</v>
      </c>
      <c r="K44" s="11">
        <f t="shared" si="4"/>
        <v>8.3189923985670946E-4</v>
      </c>
      <c r="M44" s="9">
        <v>0</v>
      </c>
      <c r="N44" s="9"/>
      <c r="O44" s="9">
        <v>-97583677</v>
      </c>
      <c r="P44" s="9"/>
      <c r="Q44" s="7">
        <v>0</v>
      </c>
      <c r="R44" s="9"/>
      <c r="S44" s="9">
        <f t="shared" si="2"/>
        <v>-97583677</v>
      </c>
      <c r="U44" s="11">
        <f t="shared" si="3"/>
        <v>-8.1971278853581019E-5</v>
      </c>
    </row>
    <row r="45" spans="1:21">
      <c r="A45" s="1" t="s">
        <v>37</v>
      </c>
      <c r="C45" s="9">
        <v>0</v>
      </c>
      <c r="D45" s="9"/>
      <c r="E45" s="9">
        <v>29761465742</v>
      </c>
      <c r="F45" s="9"/>
      <c r="G45" s="9">
        <v>0</v>
      </c>
      <c r="H45" s="9"/>
      <c r="I45" s="9">
        <f t="shared" si="1"/>
        <v>29761465742</v>
      </c>
      <c r="K45" s="11">
        <f t="shared" si="4"/>
        <v>-2.5772698474581978E-2</v>
      </c>
      <c r="M45" s="9">
        <v>0</v>
      </c>
      <c r="N45" s="9"/>
      <c r="O45" s="9">
        <v>100918424743</v>
      </c>
      <c r="P45" s="9"/>
      <c r="Q45" s="7">
        <v>0</v>
      </c>
      <c r="R45" s="9"/>
      <c r="S45" s="9">
        <f t="shared" si="2"/>
        <v>100918424743</v>
      </c>
      <c r="U45" s="11">
        <f t="shared" si="3"/>
        <v>8.4772500795113337E-2</v>
      </c>
    </row>
    <row r="46" spans="1:21">
      <c r="A46" s="1" t="s">
        <v>36</v>
      </c>
      <c r="C46" s="9">
        <v>0</v>
      </c>
      <c r="D46" s="9"/>
      <c r="E46" s="9">
        <v>2076269899</v>
      </c>
      <c r="F46" s="9"/>
      <c r="G46" s="9">
        <v>0</v>
      </c>
      <c r="H46" s="9"/>
      <c r="I46" s="9">
        <f t="shared" si="1"/>
        <v>2076269899</v>
      </c>
      <c r="K46" s="11">
        <f t="shared" si="4"/>
        <v>-1.7979987451781259E-3</v>
      </c>
      <c r="M46" s="9">
        <v>0</v>
      </c>
      <c r="N46" s="9"/>
      <c r="O46" s="9">
        <v>-12138193256</v>
      </c>
      <c r="P46" s="9"/>
      <c r="Q46" s="7">
        <v>0</v>
      </c>
      <c r="R46" s="9"/>
      <c r="S46" s="9">
        <f t="shared" si="2"/>
        <v>-12138193256</v>
      </c>
      <c r="U46" s="11">
        <f t="shared" si="3"/>
        <v>-1.0196205500293175E-2</v>
      </c>
    </row>
    <row r="47" spans="1:21">
      <c r="A47" s="1" t="s">
        <v>84</v>
      </c>
      <c r="C47" s="9">
        <v>0</v>
      </c>
      <c r="D47" s="9"/>
      <c r="E47" s="9">
        <v>-48298295957</v>
      </c>
      <c r="F47" s="9"/>
      <c r="G47" s="9">
        <v>0</v>
      </c>
      <c r="H47" s="9"/>
      <c r="I47" s="9">
        <f t="shared" si="1"/>
        <v>-48298295957</v>
      </c>
      <c r="K47" s="11">
        <f t="shared" si="4"/>
        <v>4.182513822829724E-2</v>
      </c>
      <c r="M47" s="9">
        <v>0</v>
      </c>
      <c r="N47" s="9"/>
      <c r="O47" s="9">
        <v>19176858393</v>
      </c>
      <c r="P47" s="9"/>
      <c r="Q47" s="7">
        <v>0</v>
      </c>
      <c r="R47" s="9"/>
      <c r="S47" s="9">
        <f t="shared" si="2"/>
        <v>19176858393</v>
      </c>
      <c r="U47" s="11">
        <f t="shared" si="3"/>
        <v>1.6108755636132042E-2</v>
      </c>
    </row>
    <row r="48" spans="1:21">
      <c r="A48" s="1" t="s">
        <v>90</v>
      </c>
      <c r="C48" s="9">
        <v>0</v>
      </c>
      <c r="D48" s="9"/>
      <c r="E48" s="9">
        <v>-8448599063</v>
      </c>
      <c r="F48" s="9"/>
      <c r="G48" s="9">
        <v>0</v>
      </c>
      <c r="H48" s="9"/>
      <c r="I48" s="9">
        <f t="shared" si="1"/>
        <v>-8448599063</v>
      </c>
      <c r="K48" s="11">
        <f t="shared" si="4"/>
        <v>7.3162793146995817E-3</v>
      </c>
      <c r="M48" s="9">
        <v>0</v>
      </c>
      <c r="N48" s="9"/>
      <c r="O48" s="9">
        <v>-5849030121</v>
      </c>
      <c r="P48" s="9"/>
      <c r="Q48" s="7">
        <v>0</v>
      </c>
      <c r="R48" s="9"/>
      <c r="S48" s="9">
        <f t="shared" si="2"/>
        <v>-5849030121</v>
      </c>
      <c r="U48" s="11">
        <f t="shared" si="3"/>
        <v>-4.9132446512697584E-3</v>
      </c>
    </row>
    <row r="49" spans="1:21">
      <c r="A49" s="1" t="s">
        <v>76</v>
      </c>
      <c r="C49" s="9">
        <v>0</v>
      </c>
      <c r="D49" s="9"/>
      <c r="E49" s="9">
        <v>22790121879</v>
      </c>
      <c r="F49" s="9"/>
      <c r="G49" s="9">
        <v>0</v>
      </c>
      <c r="H49" s="9"/>
      <c r="I49" s="9">
        <f t="shared" si="1"/>
        <v>22790121879</v>
      </c>
      <c r="K49" s="11">
        <f t="shared" si="4"/>
        <v>-1.9735685885844723E-2</v>
      </c>
      <c r="M49" s="9">
        <v>0</v>
      </c>
      <c r="N49" s="9"/>
      <c r="O49" s="9">
        <v>3094760156</v>
      </c>
      <c r="P49" s="9"/>
      <c r="Q49" s="7">
        <v>0</v>
      </c>
      <c r="R49" s="9"/>
      <c r="S49" s="9">
        <f t="shared" si="2"/>
        <v>3094760156</v>
      </c>
      <c r="U49" s="11">
        <f t="shared" si="3"/>
        <v>2.5996299333179247E-3</v>
      </c>
    </row>
    <row r="50" spans="1:21">
      <c r="A50" s="1" t="s">
        <v>61</v>
      </c>
      <c r="C50" s="9">
        <v>0</v>
      </c>
      <c r="D50" s="9"/>
      <c r="E50" s="9">
        <v>-88513201853</v>
      </c>
      <c r="F50" s="9"/>
      <c r="G50" s="9">
        <v>0</v>
      </c>
      <c r="H50" s="9"/>
      <c r="I50" s="9">
        <f t="shared" si="1"/>
        <v>-88513201853</v>
      </c>
      <c r="K50" s="11">
        <f t="shared" si="4"/>
        <v>7.6650259169119786E-2</v>
      </c>
      <c r="M50" s="9">
        <v>0</v>
      </c>
      <c r="N50" s="9"/>
      <c r="O50" s="9">
        <v>-43895538345</v>
      </c>
      <c r="P50" s="9"/>
      <c r="Q50" s="7">
        <v>0</v>
      </c>
      <c r="R50" s="9"/>
      <c r="S50" s="9">
        <f t="shared" si="2"/>
        <v>-43895538345</v>
      </c>
      <c r="U50" s="11">
        <f t="shared" si="3"/>
        <v>-3.6872697614233715E-2</v>
      </c>
    </row>
    <row r="51" spans="1:21">
      <c r="A51" s="1" t="s">
        <v>62</v>
      </c>
      <c r="C51" s="9">
        <v>0</v>
      </c>
      <c r="D51" s="9"/>
      <c r="E51" s="9">
        <v>-39596081215</v>
      </c>
      <c r="F51" s="9"/>
      <c r="G51" s="9">
        <v>0</v>
      </c>
      <c r="H51" s="9"/>
      <c r="I51" s="9">
        <f t="shared" si="1"/>
        <v>-39596081215</v>
      </c>
      <c r="K51" s="11">
        <f t="shared" si="4"/>
        <v>3.4289233963672255E-2</v>
      </c>
      <c r="M51" s="9">
        <v>0</v>
      </c>
      <c r="N51" s="9"/>
      <c r="O51" s="9">
        <v>-81378256168</v>
      </c>
      <c r="P51" s="9"/>
      <c r="Q51" s="7">
        <v>0</v>
      </c>
      <c r="R51" s="9"/>
      <c r="S51" s="9">
        <f t="shared" si="2"/>
        <v>-81378256168</v>
      </c>
      <c r="U51" s="11">
        <f t="shared" si="3"/>
        <v>-6.8358560919622627E-2</v>
      </c>
    </row>
    <row r="52" spans="1:21">
      <c r="A52" s="1" t="s">
        <v>57</v>
      </c>
      <c r="C52" s="9">
        <v>0</v>
      </c>
      <c r="D52" s="9"/>
      <c r="E52" s="9">
        <v>-14167867329</v>
      </c>
      <c r="F52" s="9"/>
      <c r="G52" s="9">
        <v>0</v>
      </c>
      <c r="H52" s="9"/>
      <c r="I52" s="9">
        <f t="shared" si="1"/>
        <v>-14167867329</v>
      </c>
      <c r="K52" s="11">
        <f t="shared" si="4"/>
        <v>1.2269025183894054E-2</v>
      </c>
      <c r="M52" s="9">
        <v>0</v>
      </c>
      <c r="N52" s="9"/>
      <c r="O52" s="9">
        <v>-9642020822</v>
      </c>
      <c r="P52" s="9"/>
      <c r="Q52" s="7">
        <v>0</v>
      </c>
      <c r="R52" s="9"/>
      <c r="S52" s="9">
        <f t="shared" si="2"/>
        <v>-9642020822</v>
      </c>
      <c r="U52" s="11">
        <f t="shared" si="3"/>
        <v>-8.0993953272758563E-3</v>
      </c>
    </row>
    <row r="53" spans="1:21">
      <c r="A53" s="1" t="s">
        <v>65</v>
      </c>
      <c r="C53" s="9">
        <v>0</v>
      </c>
      <c r="D53" s="9"/>
      <c r="E53" s="9">
        <v>-3638223000</v>
      </c>
      <c r="F53" s="9"/>
      <c r="G53" s="9">
        <v>0</v>
      </c>
      <c r="H53" s="9"/>
      <c r="I53" s="9">
        <f t="shared" si="1"/>
        <v>-3638223000</v>
      </c>
      <c r="K53" s="11">
        <f t="shared" si="4"/>
        <v>3.1506117734639454E-3</v>
      </c>
      <c r="M53" s="9">
        <v>0</v>
      </c>
      <c r="N53" s="9"/>
      <c r="O53" s="9">
        <v>-3132351200</v>
      </c>
      <c r="P53" s="9"/>
      <c r="Q53" s="7">
        <v>0</v>
      </c>
      <c r="R53" s="9"/>
      <c r="S53" s="9">
        <f t="shared" si="2"/>
        <v>-3132351200</v>
      </c>
      <c r="U53" s="11">
        <f t="shared" si="3"/>
        <v>-2.6312067917111702E-3</v>
      </c>
    </row>
    <row r="54" spans="1:21">
      <c r="A54" s="1" t="s">
        <v>103</v>
      </c>
      <c r="C54" s="9">
        <v>0</v>
      </c>
      <c r="D54" s="9"/>
      <c r="E54" s="9">
        <v>-1909005096</v>
      </c>
      <c r="F54" s="9"/>
      <c r="G54" s="9">
        <v>0</v>
      </c>
      <c r="H54" s="9"/>
      <c r="I54" s="9">
        <f t="shared" si="1"/>
        <v>-1909005096</v>
      </c>
      <c r="K54" s="11">
        <f t="shared" si="4"/>
        <v>1.6531515333337921E-3</v>
      </c>
      <c r="M54" s="9">
        <v>0</v>
      </c>
      <c r="N54" s="9"/>
      <c r="O54" s="9">
        <v>-1909005096</v>
      </c>
      <c r="P54" s="9"/>
      <c r="Q54" s="7">
        <v>0</v>
      </c>
      <c r="R54" s="9"/>
      <c r="S54" s="9">
        <f t="shared" si="2"/>
        <v>-1909005096</v>
      </c>
      <c r="U54" s="11">
        <f t="shared" si="3"/>
        <v>-1.6035836511584126E-3</v>
      </c>
    </row>
    <row r="55" spans="1:21">
      <c r="A55" s="1" t="s">
        <v>78</v>
      </c>
      <c r="C55" s="9">
        <v>0</v>
      </c>
      <c r="D55" s="9"/>
      <c r="E55" s="9">
        <v>-66575294517</v>
      </c>
      <c r="F55" s="9"/>
      <c r="G55" s="9">
        <v>0</v>
      </c>
      <c r="H55" s="9"/>
      <c r="I55" s="9">
        <f t="shared" si="1"/>
        <v>-66575294517</v>
      </c>
      <c r="K55" s="11">
        <f t="shared" si="4"/>
        <v>5.7652570149518002E-2</v>
      </c>
      <c r="M55" s="9">
        <v>0</v>
      </c>
      <c r="N55" s="9"/>
      <c r="O55" s="9">
        <v>-89832759570</v>
      </c>
      <c r="P55" s="9"/>
      <c r="Q55" s="7">
        <v>0</v>
      </c>
      <c r="R55" s="9"/>
      <c r="S55" s="9">
        <f t="shared" si="2"/>
        <v>-89832759570</v>
      </c>
      <c r="U55" s="11">
        <f t="shared" si="3"/>
        <v>-7.5460429564456449E-2</v>
      </c>
    </row>
    <row r="56" spans="1:21">
      <c r="A56" s="1" t="s">
        <v>72</v>
      </c>
      <c r="C56" s="9">
        <v>0</v>
      </c>
      <c r="D56" s="9"/>
      <c r="E56" s="9">
        <v>-12206409379</v>
      </c>
      <c r="F56" s="9"/>
      <c r="G56" s="9">
        <v>0</v>
      </c>
      <c r="H56" s="9"/>
      <c r="I56" s="9">
        <f t="shared" si="1"/>
        <v>-12206409379</v>
      </c>
      <c r="K56" s="11">
        <f t="shared" si="4"/>
        <v>1.0570450767091002E-2</v>
      </c>
      <c r="M56" s="9">
        <v>0</v>
      </c>
      <c r="N56" s="9"/>
      <c r="O56" s="9">
        <v>9154807035</v>
      </c>
      <c r="P56" s="9"/>
      <c r="Q56" s="7">
        <v>0</v>
      </c>
      <c r="R56" s="9"/>
      <c r="S56" s="9">
        <f t="shared" si="2"/>
        <v>9154807035</v>
      </c>
      <c r="U56" s="11">
        <f t="shared" si="3"/>
        <v>7.6901308024774498E-3</v>
      </c>
    </row>
    <row r="57" spans="1:21">
      <c r="A57" s="1" t="s">
        <v>15</v>
      </c>
      <c r="C57" s="9">
        <v>0</v>
      </c>
      <c r="D57" s="9"/>
      <c r="E57" s="9">
        <v>2914930185</v>
      </c>
      <c r="F57" s="9"/>
      <c r="G57" s="9">
        <v>0</v>
      </c>
      <c r="H57" s="9"/>
      <c r="I57" s="9">
        <f t="shared" si="1"/>
        <v>2914930185</v>
      </c>
      <c r="K57" s="11">
        <f t="shared" si="4"/>
        <v>-2.524257957713542E-3</v>
      </c>
      <c r="M57" s="9">
        <v>0</v>
      </c>
      <c r="N57" s="9"/>
      <c r="O57" s="9">
        <v>17540051246</v>
      </c>
      <c r="P57" s="9"/>
      <c r="Q57" s="7">
        <v>0</v>
      </c>
      <c r="R57" s="9"/>
      <c r="S57" s="9">
        <f t="shared" si="2"/>
        <v>17540051246</v>
      </c>
      <c r="U57" s="11">
        <f t="shared" si="3"/>
        <v>1.4733821024103932E-2</v>
      </c>
    </row>
    <row r="58" spans="1:21">
      <c r="A58" s="1" t="s">
        <v>45</v>
      </c>
      <c r="C58" s="9">
        <v>0</v>
      </c>
      <c r="D58" s="9"/>
      <c r="E58" s="9">
        <v>-11689659544</v>
      </c>
      <c r="F58" s="9"/>
      <c r="G58" s="9">
        <v>0</v>
      </c>
      <c r="H58" s="9"/>
      <c r="I58" s="9">
        <f t="shared" si="1"/>
        <v>-11689659544</v>
      </c>
      <c r="K58" s="11">
        <f t="shared" si="4"/>
        <v>1.0122958099905249E-2</v>
      </c>
      <c r="M58" s="9">
        <v>0</v>
      </c>
      <c r="N58" s="9"/>
      <c r="O58" s="9">
        <v>-40887275204</v>
      </c>
      <c r="P58" s="9"/>
      <c r="Q58" s="7">
        <v>0</v>
      </c>
      <c r="R58" s="9"/>
      <c r="S58" s="9">
        <f t="shared" si="2"/>
        <v>-40887275204</v>
      </c>
      <c r="U58" s="11">
        <f t="shared" si="3"/>
        <v>-3.4345726051193917E-2</v>
      </c>
    </row>
    <row r="59" spans="1:21">
      <c r="A59" s="1" t="s">
        <v>87</v>
      </c>
      <c r="C59" s="9">
        <v>0</v>
      </c>
      <c r="D59" s="9"/>
      <c r="E59" s="9">
        <v>-9512676446</v>
      </c>
      <c r="F59" s="9"/>
      <c r="G59" s="9">
        <v>0</v>
      </c>
      <c r="H59" s="9"/>
      <c r="I59" s="9">
        <f t="shared" si="1"/>
        <v>-9512676446</v>
      </c>
      <c r="K59" s="11">
        <f t="shared" si="4"/>
        <v>8.237744197626358E-3</v>
      </c>
      <c r="M59" s="9">
        <v>0</v>
      </c>
      <c r="N59" s="9"/>
      <c r="O59" s="9">
        <v>5686348491</v>
      </c>
      <c r="P59" s="9"/>
      <c r="Q59" s="7">
        <v>0</v>
      </c>
      <c r="R59" s="9"/>
      <c r="S59" s="9">
        <f t="shared" si="2"/>
        <v>5686348491</v>
      </c>
      <c r="U59" s="11">
        <f t="shared" si="3"/>
        <v>4.7765904313525776E-3</v>
      </c>
    </row>
    <row r="60" spans="1:21">
      <c r="A60" s="1" t="s">
        <v>35</v>
      </c>
      <c r="C60" s="9">
        <v>0</v>
      </c>
      <c r="D60" s="9"/>
      <c r="E60" s="9">
        <v>-42891077746</v>
      </c>
      <c r="F60" s="9"/>
      <c r="G60" s="9">
        <v>0</v>
      </c>
      <c r="H60" s="9"/>
      <c r="I60" s="9">
        <f t="shared" si="1"/>
        <v>-42891077746</v>
      </c>
      <c r="K60" s="11">
        <f t="shared" si="4"/>
        <v>3.7142620043660056E-2</v>
      </c>
      <c r="M60" s="9">
        <v>0</v>
      </c>
      <c r="N60" s="9"/>
      <c r="O60" s="9">
        <v>39674246916</v>
      </c>
      <c r="P60" s="9"/>
      <c r="Q60" s="7">
        <v>0</v>
      </c>
      <c r="R60" s="9"/>
      <c r="S60" s="9">
        <f t="shared" si="2"/>
        <v>39674246916</v>
      </c>
      <c r="U60" s="11">
        <f t="shared" si="3"/>
        <v>3.3326769980775196E-2</v>
      </c>
    </row>
    <row r="61" spans="1:21">
      <c r="A61" s="1" t="s">
        <v>81</v>
      </c>
      <c r="C61" s="9">
        <v>0</v>
      </c>
      <c r="D61" s="9"/>
      <c r="E61" s="9">
        <v>-61411089100</v>
      </c>
      <c r="F61" s="9"/>
      <c r="G61" s="9">
        <v>0</v>
      </c>
      <c r="H61" s="9"/>
      <c r="I61" s="9">
        <f t="shared" si="1"/>
        <v>-61411089100</v>
      </c>
      <c r="K61" s="11">
        <f t="shared" si="4"/>
        <v>5.318049507677329E-2</v>
      </c>
      <c r="M61" s="9">
        <v>0</v>
      </c>
      <c r="N61" s="9"/>
      <c r="O61" s="9">
        <v>464092373344</v>
      </c>
      <c r="P61" s="9"/>
      <c r="Q61" s="7">
        <v>0</v>
      </c>
      <c r="R61" s="9"/>
      <c r="S61" s="9">
        <f t="shared" si="2"/>
        <v>464092373344</v>
      </c>
      <c r="U61" s="11">
        <f t="shared" si="3"/>
        <v>0.38984230271627557</v>
      </c>
    </row>
    <row r="62" spans="1:21">
      <c r="A62" s="1" t="s">
        <v>47</v>
      </c>
      <c r="C62" s="9">
        <v>0</v>
      </c>
      <c r="D62" s="9"/>
      <c r="E62" s="9">
        <v>-4256050920</v>
      </c>
      <c r="F62" s="9"/>
      <c r="G62" s="9">
        <v>0</v>
      </c>
      <c r="H62" s="9"/>
      <c r="I62" s="9">
        <f t="shared" si="1"/>
        <v>-4256050920</v>
      </c>
      <c r="K62" s="11">
        <f t="shared" si="4"/>
        <v>3.6856355800658882E-3</v>
      </c>
      <c r="M62" s="9">
        <v>0</v>
      </c>
      <c r="N62" s="9"/>
      <c r="O62" s="9">
        <v>-25536305522</v>
      </c>
      <c r="P62" s="9"/>
      <c r="Q62" s="7">
        <v>0</v>
      </c>
      <c r="R62" s="9"/>
      <c r="S62" s="9">
        <f t="shared" si="2"/>
        <v>-25536305522</v>
      </c>
      <c r="U62" s="11">
        <f t="shared" si="3"/>
        <v>-2.1450755753281391E-2</v>
      </c>
    </row>
    <row r="63" spans="1:21">
      <c r="A63" s="1" t="s">
        <v>71</v>
      </c>
      <c r="C63" s="9">
        <v>0</v>
      </c>
      <c r="D63" s="9"/>
      <c r="E63" s="9">
        <v>904384105</v>
      </c>
      <c r="F63" s="9"/>
      <c r="G63" s="9">
        <v>0</v>
      </c>
      <c r="H63" s="9"/>
      <c r="I63" s="9">
        <f t="shared" si="1"/>
        <v>904384105</v>
      </c>
      <c r="K63" s="11">
        <f t="shared" si="4"/>
        <v>-7.8317442579705883E-4</v>
      </c>
      <c r="M63" s="9">
        <v>0</v>
      </c>
      <c r="N63" s="9"/>
      <c r="O63" s="9">
        <v>15374529793</v>
      </c>
      <c r="P63" s="9"/>
      <c r="Q63" s="7">
        <v>0</v>
      </c>
      <c r="R63" s="9"/>
      <c r="S63" s="9">
        <f t="shared" si="2"/>
        <v>15374529793</v>
      </c>
      <c r="U63" s="11">
        <f t="shared" si="3"/>
        <v>1.2914761030215046E-2</v>
      </c>
    </row>
    <row r="64" spans="1:21">
      <c r="A64" s="1" t="s">
        <v>40</v>
      </c>
      <c r="C64" s="9">
        <v>0</v>
      </c>
      <c r="D64" s="9"/>
      <c r="E64" s="9">
        <v>-2391169689</v>
      </c>
      <c r="F64" s="9"/>
      <c r="G64" s="9">
        <v>0</v>
      </c>
      <c r="H64" s="9"/>
      <c r="I64" s="9">
        <f t="shared" si="1"/>
        <v>-2391169689</v>
      </c>
      <c r="K64" s="11">
        <f t="shared" si="4"/>
        <v>2.0706942302639282E-3</v>
      </c>
      <c r="M64" s="9">
        <v>0</v>
      </c>
      <c r="N64" s="9"/>
      <c r="O64" s="9">
        <v>-28476657220</v>
      </c>
      <c r="P64" s="9"/>
      <c r="Q64" s="7">
        <v>0</v>
      </c>
      <c r="R64" s="9"/>
      <c r="S64" s="9">
        <f t="shared" si="2"/>
        <v>-28476657220</v>
      </c>
      <c r="U64" s="11">
        <f t="shared" si="3"/>
        <v>-2.3920681015109333E-2</v>
      </c>
    </row>
    <row r="65" spans="1:21">
      <c r="A65" s="1" t="s">
        <v>26</v>
      </c>
      <c r="C65" s="9">
        <v>0</v>
      </c>
      <c r="D65" s="9"/>
      <c r="E65" s="9">
        <v>-1822439379</v>
      </c>
      <c r="F65" s="9"/>
      <c r="G65" s="9">
        <v>0</v>
      </c>
      <c r="H65" s="9"/>
      <c r="I65" s="9">
        <f t="shared" si="1"/>
        <v>-1822439379</v>
      </c>
      <c r="K65" s="11">
        <f t="shared" si="4"/>
        <v>1.5781877482226134E-3</v>
      </c>
      <c r="M65" s="9">
        <v>0</v>
      </c>
      <c r="N65" s="9"/>
      <c r="O65" s="9">
        <v>-516811168</v>
      </c>
      <c r="P65" s="9"/>
      <c r="Q65" s="7">
        <v>0</v>
      </c>
      <c r="R65" s="9"/>
      <c r="S65" s="9">
        <f t="shared" si="2"/>
        <v>-516811168</v>
      </c>
      <c r="U65" s="11">
        <f t="shared" si="3"/>
        <v>-4.3412662516060868E-4</v>
      </c>
    </row>
    <row r="66" spans="1:21">
      <c r="A66" s="1" t="s">
        <v>66</v>
      </c>
      <c r="C66" s="9">
        <v>0</v>
      </c>
      <c r="D66" s="9"/>
      <c r="E66" s="9">
        <v>-2184907744</v>
      </c>
      <c r="F66" s="9"/>
      <c r="G66" s="9">
        <v>0</v>
      </c>
      <c r="H66" s="9"/>
      <c r="I66" s="9">
        <f t="shared" si="1"/>
        <v>-2184907744</v>
      </c>
      <c r="K66" s="11">
        <f t="shared" si="4"/>
        <v>1.8920764511078478E-3</v>
      </c>
      <c r="M66" s="9">
        <v>0</v>
      </c>
      <c r="N66" s="9"/>
      <c r="O66" s="9">
        <v>-1442324721</v>
      </c>
      <c r="P66" s="9"/>
      <c r="Q66" s="7">
        <v>0</v>
      </c>
      <c r="R66" s="9"/>
      <c r="S66" s="9">
        <f t="shared" si="2"/>
        <v>-1442324721</v>
      </c>
      <c r="U66" s="11">
        <f t="shared" si="3"/>
        <v>-1.211567400790856E-3</v>
      </c>
    </row>
    <row r="67" spans="1:21">
      <c r="A67" s="1" t="s">
        <v>96</v>
      </c>
      <c r="C67" s="9">
        <v>0</v>
      </c>
      <c r="D67" s="9"/>
      <c r="E67" s="9">
        <v>-1088986200</v>
      </c>
      <c r="F67" s="9"/>
      <c r="G67" s="9">
        <v>0</v>
      </c>
      <c r="H67" s="9"/>
      <c r="I67" s="9">
        <f t="shared" si="1"/>
        <v>-1088986200</v>
      </c>
      <c r="K67" s="11">
        <f t="shared" si="4"/>
        <v>9.4303530675820656E-4</v>
      </c>
      <c r="M67" s="9">
        <v>0</v>
      </c>
      <c r="N67" s="9"/>
      <c r="O67" s="9">
        <v>-1088986200</v>
      </c>
      <c r="P67" s="9"/>
      <c r="Q67" s="7">
        <v>0</v>
      </c>
      <c r="R67" s="9"/>
      <c r="S67" s="9">
        <f t="shared" si="2"/>
        <v>-1088986200</v>
      </c>
      <c r="U67" s="11">
        <f t="shared" si="3"/>
        <v>-9.147594578538125E-4</v>
      </c>
    </row>
    <row r="68" spans="1:21">
      <c r="A68" s="1" t="s">
        <v>69</v>
      </c>
      <c r="C68" s="9">
        <v>0</v>
      </c>
      <c r="D68" s="9"/>
      <c r="E68" s="9">
        <v>-1862962623</v>
      </c>
      <c r="F68" s="9"/>
      <c r="G68" s="9">
        <v>0</v>
      </c>
      <c r="H68" s="9"/>
      <c r="I68" s="9">
        <f t="shared" si="1"/>
        <v>-1862962623</v>
      </c>
      <c r="K68" s="11">
        <f t="shared" si="4"/>
        <v>1.6132798823895822E-3</v>
      </c>
      <c r="M68" s="9">
        <v>0</v>
      </c>
      <c r="N68" s="9"/>
      <c r="O68" s="9">
        <v>-78244430212</v>
      </c>
      <c r="P68" s="9"/>
      <c r="Q68" s="7">
        <v>0</v>
      </c>
      <c r="R68" s="9"/>
      <c r="S68" s="9">
        <f t="shared" si="2"/>
        <v>-78244430212</v>
      </c>
      <c r="U68" s="11">
        <f t="shared" si="3"/>
        <v>-6.572611531790723E-2</v>
      </c>
    </row>
    <row r="69" spans="1:21">
      <c r="A69" s="1" t="s">
        <v>34</v>
      </c>
      <c r="C69" s="9">
        <v>0</v>
      </c>
      <c r="D69" s="9"/>
      <c r="E69" s="9">
        <v>-4286840625</v>
      </c>
      <c r="F69" s="9"/>
      <c r="G69" s="9">
        <v>0</v>
      </c>
      <c r="H69" s="9"/>
      <c r="I69" s="9">
        <f t="shared" si="1"/>
        <v>-4286840625</v>
      </c>
      <c r="K69" s="11">
        <f t="shared" si="4"/>
        <v>3.7122987084872304E-3</v>
      </c>
      <c r="M69" s="9">
        <v>0</v>
      </c>
      <c r="N69" s="9"/>
      <c r="O69" s="9">
        <v>11042901450</v>
      </c>
      <c r="P69" s="9"/>
      <c r="Q69" s="7">
        <v>0</v>
      </c>
      <c r="R69" s="9"/>
      <c r="S69" s="9">
        <f t="shared" si="2"/>
        <v>11042901450</v>
      </c>
      <c r="U69" s="11">
        <f t="shared" si="3"/>
        <v>9.2761492694168942E-3</v>
      </c>
    </row>
    <row r="70" spans="1:21">
      <c r="A70" s="1" t="s">
        <v>33</v>
      </c>
      <c r="C70" s="9">
        <v>0</v>
      </c>
      <c r="D70" s="9"/>
      <c r="E70" s="9">
        <v>-24147851819</v>
      </c>
      <c r="F70" s="9"/>
      <c r="G70" s="9">
        <v>0</v>
      </c>
      <c r="H70" s="9"/>
      <c r="I70" s="9">
        <f t="shared" si="1"/>
        <v>-24147851819</v>
      </c>
      <c r="K70" s="11">
        <f t="shared" si="4"/>
        <v>2.0911446671851654E-2</v>
      </c>
      <c r="M70" s="9">
        <v>0</v>
      </c>
      <c r="N70" s="9"/>
      <c r="O70" s="9">
        <v>6821427068</v>
      </c>
      <c r="P70" s="9"/>
      <c r="Q70" s="7">
        <v>0</v>
      </c>
      <c r="R70" s="9"/>
      <c r="S70" s="9">
        <f t="shared" si="2"/>
        <v>6821427068</v>
      </c>
      <c r="U70" s="11">
        <f t="shared" si="3"/>
        <v>5.7300679535819661E-3</v>
      </c>
    </row>
    <row r="71" spans="1:21">
      <c r="A71" s="1" t="s">
        <v>21</v>
      </c>
      <c r="C71" s="9">
        <v>0</v>
      </c>
      <c r="D71" s="9"/>
      <c r="E71" s="9">
        <v>-664327590</v>
      </c>
      <c r="F71" s="9"/>
      <c r="G71" s="9">
        <v>0</v>
      </c>
      <c r="H71" s="9"/>
      <c r="I71" s="9">
        <f t="shared" si="1"/>
        <v>-664327590</v>
      </c>
      <c r="K71" s="11">
        <f t="shared" si="4"/>
        <v>5.7529137892067882E-4</v>
      </c>
      <c r="M71" s="9">
        <v>0</v>
      </c>
      <c r="N71" s="9"/>
      <c r="O71" s="9">
        <v>219656006</v>
      </c>
      <c r="P71" s="9"/>
      <c r="Q71" s="7">
        <v>0</v>
      </c>
      <c r="R71" s="9"/>
      <c r="S71" s="9">
        <f t="shared" si="2"/>
        <v>219656006</v>
      </c>
      <c r="U71" s="11">
        <f t="shared" si="3"/>
        <v>1.8451327387150891E-4</v>
      </c>
    </row>
    <row r="72" spans="1:21">
      <c r="A72" s="1" t="s">
        <v>32</v>
      </c>
      <c r="C72" s="9">
        <v>0</v>
      </c>
      <c r="D72" s="9"/>
      <c r="E72" s="9">
        <v>-57985456167</v>
      </c>
      <c r="F72" s="9"/>
      <c r="G72" s="9">
        <v>0</v>
      </c>
      <c r="H72" s="9"/>
      <c r="I72" s="9">
        <f t="shared" ref="I72:I135" si="5">C72+E72+G72</f>
        <v>-57985456167</v>
      </c>
      <c r="K72" s="11">
        <f t="shared" ref="K72:K135" si="6">I72/$I$188</f>
        <v>5.0213981080716528E-2</v>
      </c>
      <c r="M72" s="9">
        <v>0</v>
      </c>
      <c r="N72" s="9"/>
      <c r="O72" s="9">
        <v>-44584372965</v>
      </c>
      <c r="P72" s="9"/>
      <c r="Q72" s="7">
        <v>0</v>
      </c>
      <c r="R72" s="9"/>
      <c r="S72" s="9">
        <f t="shared" si="2"/>
        <v>-44584372965</v>
      </c>
      <c r="U72" s="11">
        <f t="shared" si="3"/>
        <v>-3.7451325684582204E-2</v>
      </c>
    </row>
    <row r="73" spans="1:21">
      <c r="A73" s="1" t="s">
        <v>31</v>
      </c>
      <c r="C73" s="9">
        <v>0</v>
      </c>
      <c r="D73" s="9"/>
      <c r="E73" s="9">
        <v>-35928943200</v>
      </c>
      <c r="F73" s="9"/>
      <c r="G73" s="9">
        <v>0</v>
      </c>
      <c r="H73" s="9"/>
      <c r="I73" s="9">
        <f t="shared" si="5"/>
        <v>-35928943200</v>
      </c>
      <c r="K73" s="11">
        <f t="shared" si="6"/>
        <v>3.1113582497289845E-2</v>
      </c>
      <c r="M73" s="9">
        <v>0</v>
      </c>
      <c r="N73" s="9"/>
      <c r="O73" s="9">
        <v>-119763144000</v>
      </c>
      <c r="P73" s="9"/>
      <c r="Q73" s="7">
        <v>0</v>
      </c>
      <c r="R73" s="9"/>
      <c r="S73" s="9">
        <f t="shared" ref="S73:S136" si="7">M73+O73+Q73</f>
        <v>-119763144000</v>
      </c>
      <c r="U73" s="11">
        <f t="shared" ref="U73:U136" si="8">S73/$S$188</f>
        <v>-0.10060225618681676</v>
      </c>
    </row>
    <row r="74" spans="1:21">
      <c r="A74" s="1" t="s">
        <v>83</v>
      </c>
      <c r="C74" s="9">
        <v>0</v>
      </c>
      <c r="D74" s="9"/>
      <c r="E74" s="9">
        <v>-10693645043</v>
      </c>
      <c r="F74" s="9"/>
      <c r="G74" s="9">
        <v>0</v>
      </c>
      <c r="H74" s="9"/>
      <c r="I74" s="9">
        <f t="shared" si="5"/>
        <v>-10693645043</v>
      </c>
      <c r="K74" s="11">
        <f t="shared" si="6"/>
        <v>9.2604340013572994E-3</v>
      </c>
      <c r="M74" s="9">
        <v>0</v>
      </c>
      <c r="N74" s="9"/>
      <c r="O74" s="9">
        <v>19843877402</v>
      </c>
      <c r="P74" s="9"/>
      <c r="Q74" s="7">
        <v>0</v>
      </c>
      <c r="R74" s="9"/>
      <c r="S74" s="9">
        <f t="shared" si="7"/>
        <v>19843877402</v>
      </c>
      <c r="U74" s="11">
        <f t="shared" si="8"/>
        <v>1.6669058371879313E-2</v>
      </c>
    </row>
    <row r="75" spans="1:21">
      <c r="A75" s="1" t="s">
        <v>75</v>
      </c>
      <c r="C75" s="9">
        <v>0</v>
      </c>
      <c r="D75" s="9"/>
      <c r="E75" s="9">
        <v>-21126412043</v>
      </c>
      <c r="F75" s="9"/>
      <c r="G75" s="9">
        <v>0</v>
      </c>
      <c r="H75" s="9"/>
      <c r="I75" s="9">
        <f t="shared" si="5"/>
        <v>-21126412043</v>
      </c>
      <c r="K75" s="11">
        <f t="shared" si="6"/>
        <v>1.8294954023908454E-2</v>
      </c>
      <c r="M75" s="9">
        <v>0</v>
      </c>
      <c r="N75" s="9"/>
      <c r="O75" s="9">
        <v>-26836253137</v>
      </c>
      <c r="P75" s="9"/>
      <c r="Q75" s="7">
        <v>0</v>
      </c>
      <c r="R75" s="9"/>
      <c r="S75" s="9">
        <f t="shared" si="7"/>
        <v>-26836253137</v>
      </c>
      <c r="U75" s="11">
        <f t="shared" si="8"/>
        <v>-2.2542724940343407E-2</v>
      </c>
    </row>
    <row r="76" spans="1:21">
      <c r="A76" s="1" t="s">
        <v>55</v>
      </c>
      <c r="C76" s="9">
        <v>0</v>
      </c>
      <c r="D76" s="9"/>
      <c r="E76" s="9">
        <v>-11590581399</v>
      </c>
      <c r="F76" s="9"/>
      <c r="G76" s="9">
        <v>0</v>
      </c>
      <c r="H76" s="9"/>
      <c r="I76" s="9">
        <f t="shared" si="5"/>
        <v>-11590581399</v>
      </c>
      <c r="K76" s="11">
        <f t="shared" si="6"/>
        <v>1.003715885941615E-2</v>
      </c>
      <c r="M76" s="9">
        <v>0</v>
      </c>
      <c r="N76" s="9"/>
      <c r="O76" s="9">
        <v>-10643679265</v>
      </c>
      <c r="P76" s="9"/>
      <c r="Q76" s="7">
        <v>0</v>
      </c>
      <c r="R76" s="9"/>
      <c r="S76" s="9">
        <f t="shared" si="7"/>
        <v>-10643679265</v>
      </c>
      <c r="U76" s="11">
        <f t="shared" si="8"/>
        <v>-8.9407985831420692E-3</v>
      </c>
    </row>
    <row r="77" spans="1:21">
      <c r="A77" s="1" t="s">
        <v>91</v>
      </c>
      <c r="C77" s="9">
        <v>0</v>
      </c>
      <c r="D77" s="9"/>
      <c r="E77" s="9">
        <v>1913104645</v>
      </c>
      <c r="F77" s="9"/>
      <c r="G77" s="9">
        <v>0</v>
      </c>
      <c r="H77" s="9"/>
      <c r="I77" s="9">
        <f t="shared" si="5"/>
        <v>1913104645</v>
      </c>
      <c r="K77" s="11">
        <f t="shared" si="6"/>
        <v>-1.6567016420943855E-3</v>
      </c>
      <c r="M77" s="9">
        <v>0</v>
      </c>
      <c r="N77" s="9"/>
      <c r="O77" s="9">
        <v>2903220207</v>
      </c>
      <c r="P77" s="9"/>
      <c r="Q77" s="7">
        <v>0</v>
      </c>
      <c r="R77" s="9"/>
      <c r="S77" s="9">
        <f t="shared" si="7"/>
        <v>2903220207</v>
      </c>
      <c r="U77" s="11">
        <f t="shared" si="8"/>
        <v>2.4387344326177443E-3</v>
      </c>
    </row>
    <row r="78" spans="1:21">
      <c r="A78" s="1" t="s">
        <v>89</v>
      </c>
      <c r="C78" s="9">
        <v>0</v>
      </c>
      <c r="D78" s="9"/>
      <c r="E78" s="9">
        <v>8484331742</v>
      </c>
      <c r="F78" s="9"/>
      <c r="G78" s="9">
        <v>0</v>
      </c>
      <c r="H78" s="9"/>
      <c r="I78" s="9">
        <f t="shared" si="5"/>
        <v>8484331742</v>
      </c>
      <c r="K78" s="11">
        <f t="shared" si="6"/>
        <v>-7.3472229372193686E-3</v>
      </c>
      <c r="M78" s="9">
        <v>0</v>
      </c>
      <c r="N78" s="9"/>
      <c r="O78" s="9">
        <v>-12073856710</v>
      </c>
      <c r="P78" s="9"/>
      <c r="Q78" s="7">
        <v>0</v>
      </c>
      <c r="R78" s="9"/>
      <c r="S78" s="9">
        <f t="shared" si="7"/>
        <v>-12073856710</v>
      </c>
      <c r="U78" s="11">
        <f t="shared" si="8"/>
        <v>-1.014216214883551E-2</v>
      </c>
    </row>
    <row r="79" spans="1:21">
      <c r="A79" s="1" t="s">
        <v>42</v>
      </c>
      <c r="C79" s="9">
        <v>0</v>
      </c>
      <c r="D79" s="9"/>
      <c r="E79" s="9">
        <v>-12845214299</v>
      </c>
      <c r="F79" s="9"/>
      <c r="G79" s="9">
        <v>0</v>
      </c>
      <c r="H79" s="9"/>
      <c r="I79" s="9">
        <f t="shared" si="5"/>
        <v>-12845214299</v>
      </c>
      <c r="K79" s="11">
        <f t="shared" si="6"/>
        <v>1.1123640140556754E-2</v>
      </c>
      <c r="M79" s="9">
        <v>0</v>
      </c>
      <c r="N79" s="9"/>
      <c r="O79" s="9">
        <v>-26149186254</v>
      </c>
      <c r="P79" s="9"/>
      <c r="Q79" s="7">
        <v>0</v>
      </c>
      <c r="R79" s="9"/>
      <c r="S79" s="9">
        <f t="shared" si="7"/>
        <v>-26149186254</v>
      </c>
      <c r="U79" s="11">
        <f t="shared" si="8"/>
        <v>-2.1965581787011999E-2</v>
      </c>
    </row>
    <row r="80" spans="1:21">
      <c r="A80" s="1" t="s">
        <v>79</v>
      </c>
      <c r="C80" s="9">
        <v>0</v>
      </c>
      <c r="D80" s="9"/>
      <c r="E80" s="9">
        <v>-50453506833</v>
      </c>
      <c r="F80" s="9"/>
      <c r="G80" s="9">
        <v>0</v>
      </c>
      <c r="H80" s="9"/>
      <c r="I80" s="9">
        <f t="shared" si="5"/>
        <v>-50453506833</v>
      </c>
      <c r="K80" s="11">
        <f t="shared" si="6"/>
        <v>4.3691497920988739E-2</v>
      </c>
      <c r="M80" s="9">
        <v>0</v>
      </c>
      <c r="N80" s="9"/>
      <c r="O80" s="9">
        <v>-41220000848</v>
      </c>
      <c r="P80" s="9"/>
      <c r="Q80" s="7">
        <v>0</v>
      </c>
      <c r="R80" s="9"/>
      <c r="S80" s="9">
        <f t="shared" si="7"/>
        <v>-41220000848</v>
      </c>
      <c r="U80" s="11">
        <f t="shared" si="8"/>
        <v>-3.4625218968293785E-2</v>
      </c>
    </row>
    <row r="81" spans="1:21">
      <c r="A81" s="1" t="s">
        <v>44</v>
      </c>
      <c r="C81" s="9">
        <v>0</v>
      </c>
      <c r="D81" s="9"/>
      <c r="E81" s="9">
        <v>12400649106</v>
      </c>
      <c r="F81" s="9"/>
      <c r="G81" s="9">
        <v>0</v>
      </c>
      <c r="H81" s="9"/>
      <c r="I81" s="9">
        <f t="shared" si="5"/>
        <v>12400649106</v>
      </c>
      <c r="K81" s="11">
        <f t="shared" si="6"/>
        <v>-1.0738657600690982E-2</v>
      </c>
      <c r="M81" s="9">
        <v>0</v>
      </c>
      <c r="N81" s="9"/>
      <c r="O81" s="9">
        <v>12400649106</v>
      </c>
      <c r="P81" s="9"/>
      <c r="Q81" s="7">
        <v>0</v>
      </c>
      <c r="R81" s="9"/>
      <c r="S81" s="9">
        <f t="shared" si="7"/>
        <v>12400649106</v>
      </c>
      <c r="U81" s="11">
        <f t="shared" si="8"/>
        <v>1.0416671077411196E-2</v>
      </c>
    </row>
    <row r="82" spans="1:21">
      <c r="A82" s="1" t="s">
        <v>16</v>
      </c>
      <c r="C82" s="9">
        <v>0</v>
      </c>
      <c r="D82" s="9"/>
      <c r="E82" s="9">
        <v>-6065154573</v>
      </c>
      <c r="F82" s="9"/>
      <c r="G82" s="9">
        <v>0</v>
      </c>
      <c r="H82" s="9"/>
      <c r="I82" s="9">
        <f t="shared" si="5"/>
        <v>-6065154573</v>
      </c>
      <c r="K82" s="11">
        <f t="shared" si="6"/>
        <v>5.2522749170604678E-3</v>
      </c>
      <c r="M82" s="9">
        <v>0</v>
      </c>
      <c r="N82" s="9"/>
      <c r="O82" s="9">
        <v>-2428614396</v>
      </c>
      <c r="P82" s="9"/>
      <c r="Q82" s="7">
        <v>0</v>
      </c>
      <c r="R82" s="9"/>
      <c r="S82" s="9">
        <f t="shared" si="7"/>
        <v>-2428614396</v>
      </c>
      <c r="U82" s="11">
        <f t="shared" si="8"/>
        <v>-2.0400607355914374E-3</v>
      </c>
    </row>
    <row r="83" spans="1:21">
      <c r="A83" s="1" t="s">
        <v>60</v>
      </c>
      <c r="C83" s="9">
        <v>0</v>
      </c>
      <c r="D83" s="9"/>
      <c r="E83" s="9">
        <v>-61255469747</v>
      </c>
      <c r="F83" s="9"/>
      <c r="G83" s="9">
        <v>0</v>
      </c>
      <c r="H83" s="9"/>
      <c r="I83" s="9">
        <f t="shared" si="5"/>
        <v>-61255469747</v>
      </c>
      <c r="K83" s="11">
        <f t="shared" si="6"/>
        <v>5.3045732538649422E-2</v>
      </c>
      <c r="M83" s="9">
        <v>0</v>
      </c>
      <c r="N83" s="9"/>
      <c r="O83" s="9">
        <v>487055686288</v>
      </c>
      <c r="P83" s="9"/>
      <c r="Q83" s="7">
        <v>0</v>
      </c>
      <c r="R83" s="9"/>
      <c r="S83" s="9">
        <f t="shared" si="7"/>
        <v>487055686288</v>
      </c>
      <c r="U83" s="11">
        <f t="shared" si="8"/>
        <v>0.40913171859609188</v>
      </c>
    </row>
    <row r="84" spans="1:21">
      <c r="A84" s="1" t="s">
        <v>51</v>
      </c>
      <c r="C84" s="9">
        <v>0</v>
      </c>
      <c r="D84" s="9"/>
      <c r="E84" s="9">
        <v>-15206842632</v>
      </c>
      <c r="F84" s="9"/>
      <c r="G84" s="9">
        <v>0</v>
      </c>
      <c r="H84" s="9"/>
      <c r="I84" s="9">
        <f t="shared" si="5"/>
        <v>-15206842632</v>
      </c>
      <c r="K84" s="11">
        <f t="shared" si="6"/>
        <v>1.3168752281977397E-2</v>
      </c>
      <c r="M84" s="9">
        <v>0</v>
      </c>
      <c r="N84" s="9"/>
      <c r="O84" s="9">
        <v>41319875969</v>
      </c>
      <c r="P84" s="9"/>
      <c r="Q84" s="7">
        <v>0</v>
      </c>
      <c r="R84" s="9"/>
      <c r="S84" s="9">
        <f t="shared" si="7"/>
        <v>41319875969</v>
      </c>
      <c r="U84" s="11">
        <f t="shared" si="8"/>
        <v>3.4709115083358465E-2</v>
      </c>
    </row>
    <row r="85" spans="1:21">
      <c r="A85" s="1" t="s">
        <v>82</v>
      </c>
      <c r="C85" s="9">
        <v>0</v>
      </c>
      <c r="D85" s="9"/>
      <c r="E85" s="9">
        <v>-32837791323</v>
      </c>
      <c r="F85" s="9"/>
      <c r="G85" s="9">
        <v>0</v>
      </c>
      <c r="H85" s="9"/>
      <c r="I85" s="9">
        <f t="shared" si="5"/>
        <v>-32837791323</v>
      </c>
      <c r="K85" s="11">
        <f t="shared" si="6"/>
        <v>2.8436720881814002E-2</v>
      </c>
      <c r="M85" s="9">
        <v>0</v>
      </c>
      <c r="N85" s="9"/>
      <c r="O85" s="9">
        <v>-149724691391</v>
      </c>
      <c r="P85" s="9"/>
      <c r="Q85" s="7">
        <v>0</v>
      </c>
      <c r="R85" s="9"/>
      <c r="S85" s="9">
        <f t="shared" si="7"/>
        <v>-149724691391</v>
      </c>
      <c r="U85" s="11">
        <f t="shared" si="8"/>
        <v>-0.12577026001262509</v>
      </c>
    </row>
    <row r="86" spans="1:21">
      <c r="A86" s="1" t="s">
        <v>38</v>
      </c>
      <c r="C86" s="9">
        <v>0</v>
      </c>
      <c r="D86" s="9"/>
      <c r="E86" s="9">
        <v>-13274991229</v>
      </c>
      <c r="F86" s="9"/>
      <c r="G86" s="9">
        <v>0</v>
      </c>
      <c r="H86" s="9"/>
      <c r="I86" s="9">
        <f t="shared" si="5"/>
        <v>-13274991229</v>
      </c>
      <c r="K86" s="11">
        <f t="shared" si="6"/>
        <v>1.1495816407822722E-2</v>
      </c>
      <c r="M86" s="9">
        <v>0</v>
      </c>
      <c r="N86" s="9"/>
      <c r="O86" s="9">
        <v>1863156663</v>
      </c>
      <c r="P86" s="9"/>
      <c r="Q86" s="7">
        <v>0</v>
      </c>
      <c r="R86" s="9"/>
      <c r="S86" s="9">
        <f t="shared" si="7"/>
        <v>1863156663</v>
      </c>
      <c r="U86" s="11">
        <f t="shared" si="8"/>
        <v>1.5650705022181167E-3</v>
      </c>
    </row>
    <row r="87" spans="1:21">
      <c r="A87" s="1" t="s">
        <v>67</v>
      </c>
      <c r="C87" s="9">
        <v>0</v>
      </c>
      <c r="D87" s="9"/>
      <c r="E87" s="9">
        <v>-57331139206</v>
      </c>
      <c r="F87" s="9"/>
      <c r="G87" s="9">
        <v>0</v>
      </c>
      <c r="H87" s="9"/>
      <c r="I87" s="9">
        <f t="shared" si="5"/>
        <v>-57331139206</v>
      </c>
      <c r="K87" s="11">
        <f t="shared" si="6"/>
        <v>4.9647358660676925E-2</v>
      </c>
      <c r="M87" s="9">
        <v>0</v>
      </c>
      <c r="N87" s="9"/>
      <c r="O87" s="9">
        <v>-62371634208</v>
      </c>
      <c r="P87" s="9"/>
      <c r="Q87" s="7">
        <v>0</v>
      </c>
      <c r="R87" s="9"/>
      <c r="S87" s="9">
        <f t="shared" si="7"/>
        <v>-62371634208</v>
      </c>
      <c r="U87" s="11">
        <f t="shared" si="8"/>
        <v>-5.2392805614585737E-2</v>
      </c>
    </row>
    <row r="88" spans="1:21">
      <c r="A88" s="1" t="s">
        <v>63</v>
      </c>
      <c r="C88" s="9">
        <v>0</v>
      </c>
      <c r="D88" s="9"/>
      <c r="E88" s="9">
        <v>-18820702372</v>
      </c>
      <c r="F88" s="9"/>
      <c r="G88" s="9">
        <v>0</v>
      </c>
      <c r="H88" s="9"/>
      <c r="I88" s="9">
        <f t="shared" si="5"/>
        <v>-18820702372</v>
      </c>
      <c r="K88" s="11">
        <f t="shared" si="6"/>
        <v>1.6298266070574562E-2</v>
      </c>
      <c r="M88" s="9">
        <v>0</v>
      </c>
      <c r="N88" s="9"/>
      <c r="O88" s="9">
        <v>-17345945807</v>
      </c>
      <c r="P88" s="9"/>
      <c r="Q88" s="7">
        <v>0</v>
      </c>
      <c r="R88" s="9"/>
      <c r="S88" s="9">
        <f t="shared" si="7"/>
        <v>-17345945807</v>
      </c>
      <c r="U88" s="11">
        <f t="shared" si="8"/>
        <v>-1.4570770485771933E-2</v>
      </c>
    </row>
    <row r="89" spans="1:21">
      <c r="A89" s="1" t="s">
        <v>70</v>
      </c>
      <c r="C89" s="9">
        <v>0</v>
      </c>
      <c r="D89" s="9"/>
      <c r="E89" s="9">
        <v>7352407</v>
      </c>
      <c r="F89" s="9"/>
      <c r="G89" s="9">
        <v>0</v>
      </c>
      <c r="H89" s="9"/>
      <c r="I89" s="9">
        <f t="shared" si="5"/>
        <v>7352407</v>
      </c>
      <c r="K89" s="11">
        <f t="shared" si="6"/>
        <v>-6.3670039075391272E-6</v>
      </c>
      <c r="M89" s="9">
        <v>0</v>
      </c>
      <c r="N89" s="9"/>
      <c r="O89" s="9">
        <v>7352407</v>
      </c>
      <c r="P89" s="9"/>
      <c r="Q89" s="7">
        <v>0</v>
      </c>
      <c r="R89" s="9"/>
      <c r="S89" s="9">
        <f t="shared" si="7"/>
        <v>7352407</v>
      </c>
      <c r="U89" s="11">
        <f t="shared" si="8"/>
        <v>6.1760964842718633E-6</v>
      </c>
    </row>
    <row r="90" spans="1:21">
      <c r="A90" s="21" t="s">
        <v>43</v>
      </c>
      <c r="C90" s="9">
        <v>0</v>
      </c>
      <c r="D90" s="9"/>
      <c r="E90" s="9">
        <v>-12686467198</v>
      </c>
      <c r="F90" s="9"/>
      <c r="G90" s="9">
        <v>0</v>
      </c>
      <c r="H90" s="9"/>
      <c r="I90" s="9">
        <f t="shared" si="5"/>
        <v>-12686467198</v>
      </c>
      <c r="K90" s="11">
        <f t="shared" si="6"/>
        <v>1.0986169049473589E-2</v>
      </c>
      <c r="M90" s="9">
        <v>0</v>
      </c>
      <c r="N90" s="9"/>
      <c r="O90" s="9">
        <v>-11537290112</v>
      </c>
      <c r="P90" s="9"/>
      <c r="Q90" s="7">
        <v>13459482112</v>
      </c>
      <c r="R90" s="9"/>
      <c r="S90" s="9">
        <f t="shared" si="7"/>
        <v>1922192000</v>
      </c>
      <c r="U90" s="11">
        <f t="shared" si="8"/>
        <v>1.6146607843248479E-3</v>
      </c>
    </row>
    <row r="91" spans="1:21">
      <c r="A91" s="1" t="s">
        <v>209</v>
      </c>
      <c r="C91" s="9">
        <v>0</v>
      </c>
      <c r="E91" s="7">
        <f>VLOOKUP(A91,'درآمد ناشی از تغییر قیمت اوراق'!1:1048576,9,0)</f>
        <v>126374385</v>
      </c>
      <c r="G91" s="7">
        <v>0</v>
      </c>
      <c r="I91" s="9">
        <f t="shared" si="5"/>
        <v>126374385</v>
      </c>
      <c r="K91" s="11">
        <f t="shared" si="6"/>
        <v>-1.0943711401012675E-4</v>
      </c>
      <c r="M91" s="9">
        <v>0</v>
      </c>
      <c r="O91" s="9">
        <v>126374385</v>
      </c>
      <c r="Q91" s="7">
        <v>0</v>
      </c>
      <c r="S91" s="9">
        <f t="shared" si="7"/>
        <v>126374385</v>
      </c>
      <c r="U91" s="11">
        <f t="shared" si="8"/>
        <v>1.0615576571053791E-4</v>
      </c>
    </row>
    <row r="92" spans="1:21">
      <c r="A92" s="1" t="s">
        <v>241</v>
      </c>
      <c r="C92" s="9">
        <v>0</v>
      </c>
      <c r="E92" s="7">
        <f>VLOOKUP(A92,'درآمد ناشی از تغییر قیمت اوراق'!A8:I138,9,0)</f>
        <v>15450</v>
      </c>
      <c r="G92" s="7">
        <v>0</v>
      </c>
      <c r="I92" s="9">
        <f t="shared" si="5"/>
        <v>15450</v>
      </c>
      <c r="K92" s="11">
        <f t="shared" si="6"/>
        <v>-1.3379320591403539E-8</v>
      </c>
      <c r="M92" s="9">
        <v>0</v>
      </c>
      <c r="N92" s="9"/>
      <c r="O92" s="9">
        <v>15450</v>
      </c>
      <c r="P92" s="9"/>
      <c r="Q92" s="7">
        <v>0</v>
      </c>
      <c r="R92" s="9"/>
      <c r="S92" s="9">
        <f t="shared" si="7"/>
        <v>15450</v>
      </c>
      <c r="U92" s="11">
        <f t="shared" si="8"/>
        <v>1.2978156769885058E-8</v>
      </c>
    </row>
    <row r="93" spans="1:21">
      <c r="A93" s="1" t="s">
        <v>240</v>
      </c>
      <c r="C93" s="9">
        <v>0</v>
      </c>
      <c r="E93" s="7">
        <f>VLOOKUP(A93,'درآمد ناشی از تغییر قیمت اوراق'!A9:I139,9,0)</f>
        <v>-22762920</v>
      </c>
      <c r="G93" s="7">
        <v>0</v>
      </c>
      <c r="I93" s="9">
        <f t="shared" si="5"/>
        <v>-22762920</v>
      </c>
      <c r="K93" s="11">
        <f t="shared" si="6"/>
        <v>1.9712129726632455E-5</v>
      </c>
      <c r="M93" s="9">
        <v>0</v>
      </c>
      <c r="O93" s="9">
        <v>-22762920</v>
      </c>
      <c r="Q93" s="7">
        <v>0</v>
      </c>
      <c r="S93" s="9">
        <f t="shared" si="7"/>
        <v>-22762920</v>
      </c>
      <c r="U93" s="11">
        <f t="shared" si="8"/>
        <v>-1.9121083773485563E-5</v>
      </c>
    </row>
    <row r="94" spans="1:21">
      <c r="A94" s="1" t="s">
        <v>239</v>
      </c>
      <c r="C94" s="9">
        <v>0</v>
      </c>
      <c r="E94" s="7">
        <f>VLOOKUP(A94,'درآمد ناشی از تغییر قیمت اوراق'!A10:I140,9,0)</f>
        <v>45216438</v>
      </c>
      <c r="G94" s="7">
        <v>0</v>
      </c>
      <c r="I94" s="9">
        <f t="shared" si="5"/>
        <v>45216438</v>
      </c>
      <c r="K94" s="11">
        <f t="shared" si="6"/>
        <v>-3.9156324919308827E-5</v>
      </c>
      <c r="M94" s="9">
        <v>0</v>
      </c>
      <c r="O94" s="9">
        <v>45216438</v>
      </c>
      <c r="Q94" s="7">
        <v>0</v>
      </c>
      <c r="S94" s="9">
        <f t="shared" si="7"/>
        <v>45216438</v>
      </c>
      <c r="U94" s="11">
        <f t="shared" si="8"/>
        <v>3.7982266727494363E-5</v>
      </c>
    </row>
    <row r="95" spans="1:21">
      <c r="A95" s="1" t="s">
        <v>238</v>
      </c>
      <c r="C95" s="9">
        <v>0</v>
      </c>
      <c r="E95" s="7">
        <f>VLOOKUP(A95,'درآمد ناشی از تغییر قیمت اوراق'!A11:I141,9,0)</f>
        <v>66681250</v>
      </c>
      <c r="G95" s="7">
        <v>0</v>
      </c>
      <c r="I95" s="9">
        <f t="shared" si="5"/>
        <v>66681250</v>
      </c>
      <c r="K95" s="11">
        <f t="shared" si="6"/>
        <v>-5.7744324995826998E-5</v>
      </c>
      <c r="M95" s="9">
        <v>0</v>
      </c>
      <c r="O95" s="9">
        <v>66681250</v>
      </c>
      <c r="Q95" s="7">
        <v>0</v>
      </c>
      <c r="S95" s="9">
        <f t="shared" si="7"/>
        <v>66681250</v>
      </c>
      <c r="U95" s="11">
        <f t="shared" si="8"/>
        <v>5.6012926609184332E-5</v>
      </c>
    </row>
    <row r="96" spans="1:21">
      <c r="A96" s="1" t="s">
        <v>237</v>
      </c>
      <c r="C96" s="9">
        <v>0</v>
      </c>
      <c r="E96" s="7">
        <f>VLOOKUP(A96,'درآمد ناشی از تغییر قیمت اوراق'!A12:I142,9,0)</f>
        <v>-15745977</v>
      </c>
      <c r="G96" s="7">
        <v>0</v>
      </c>
      <c r="I96" s="9">
        <f t="shared" si="5"/>
        <v>-15745977</v>
      </c>
      <c r="K96" s="11">
        <f t="shared" si="6"/>
        <v>1.3635629405039903E-5</v>
      </c>
      <c r="M96" s="9">
        <v>0</v>
      </c>
      <c r="O96" s="9">
        <v>-15745977</v>
      </c>
      <c r="Q96" s="7">
        <v>0</v>
      </c>
      <c r="S96" s="9">
        <f t="shared" si="7"/>
        <v>-15745977</v>
      </c>
      <c r="U96" s="11">
        <f t="shared" si="8"/>
        <v>-1.3226780453139444E-5</v>
      </c>
    </row>
    <row r="97" spans="1:21">
      <c r="A97" s="1" t="s">
        <v>236</v>
      </c>
      <c r="C97" s="9">
        <v>0</v>
      </c>
      <c r="E97" s="7">
        <f>VLOOKUP(A97,'درآمد ناشی از تغییر قیمت اوراق'!A13:I143,9,0)</f>
        <v>103424763</v>
      </c>
      <c r="G97" s="7">
        <v>0</v>
      </c>
      <c r="I97" s="9">
        <f t="shared" si="5"/>
        <v>103424763</v>
      </c>
      <c r="K97" s="11">
        <f t="shared" si="6"/>
        <v>-8.9563304936370923E-5</v>
      </c>
      <c r="M97" s="9">
        <v>0</v>
      </c>
      <c r="O97" s="9">
        <v>103424763</v>
      </c>
      <c r="Q97" s="7">
        <v>0</v>
      </c>
      <c r="S97" s="9">
        <f t="shared" si="7"/>
        <v>103424763</v>
      </c>
      <c r="U97" s="11">
        <f t="shared" si="8"/>
        <v>8.6877850362602438E-5</v>
      </c>
    </row>
    <row r="98" spans="1:21">
      <c r="A98" s="1" t="s">
        <v>235</v>
      </c>
      <c r="C98" s="9">
        <v>0</v>
      </c>
      <c r="E98" s="7">
        <f>VLOOKUP(A98,'درآمد ناشی از تغییر قیمت اوراق'!A14:I144,9,0)</f>
        <v>11009035106</v>
      </c>
      <c r="G98" s="7">
        <v>0</v>
      </c>
      <c r="I98" s="9">
        <f t="shared" si="5"/>
        <v>11009035106</v>
      </c>
      <c r="K98" s="11">
        <f t="shared" si="6"/>
        <v>-9.5335540508213745E-3</v>
      </c>
      <c r="M98" s="9">
        <v>0</v>
      </c>
      <c r="O98" s="9">
        <v>10775091976</v>
      </c>
      <c r="Q98" s="7">
        <v>0</v>
      </c>
      <c r="S98" s="9">
        <f t="shared" si="7"/>
        <v>10775091976</v>
      </c>
      <c r="U98" s="11">
        <f t="shared" si="8"/>
        <v>9.0511865938160876E-3</v>
      </c>
    </row>
    <row r="99" spans="1:21">
      <c r="A99" s="1" t="s">
        <v>234</v>
      </c>
      <c r="C99" s="9">
        <v>0</v>
      </c>
      <c r="E99" s="7">
        <f>VLOOKUP(A99,'درآمد ناشی از تغییر قیمت اوراق'!A15:I145,9,0)</f>
        <v>162130810</v>
      </c>
      <c r="G99" s="7">
        <v>0</v>
      </c>
      <c r="I99" s="9">
        <f t="shared" si="5"/>
        <v>162130810</v>
      </c>
      <c r="K99" s="11">
        <f t="shared" si="6"/>
        <v>-1.4040129998277895E-4</v>
      </c>
      <c r="M99" s="9">
        <v>0</v>
      </c>
      <c r="O99" s="9">
        <v>162130810</v>
      </c>
      <c r="Q99" s="7">
        <v>0</v>
      </c>
      <c r="S99" s="9">
        <f t="shared" si="7"/>
        <v>162130810</v>
      </c>
      <c r="U99" s="11">
        <f t="shared" si="8"/>
        <v>1.3619152552805488E-4</v>
      </c>
    </row>
    <row r="100" spans="1:21">
      <c r="A100" s="1" t="s">
        <v>233</v>
      </c>
      <c r="C100" s="9">
        <v>0</v>
      </c>
      <c r="E100" s="7">
        <f>VLOOKUP(A100,'درآمد ناشی از تغییر قیمت اوراق'!A16:I146,9,0)</f>
        <v>8086102948</v>
      </c>
      <c r="G100" s="7">
        <v>0</v>
      </c>
      <c r="I100" s="9">
        <f t="shared" si="5"/>
        <v>8086102948</v>
      </c>
      <c r="K100" s="11">
        <f t="shared" si="6"/>
        <v>-7.0023665809958091E-3</v>
      </c>
      <c r="M100" s="9">
        <v>0</v>
      </c>
      <c r="O100" s="9">
        <v>8106941444</v>
      </c>
      <c r="Q100" s="7">
        <v>0</v>
      </c>
      <c r="S100" s="9">
        <f t="shared" si="7"/>
        <v>8106941444</v>
      </c>
      <c r="U100" s="11">
        <f t="shared" si="8"/>
        <v>6.8099130734310901E-3</v>
      </c>
    </row>
    <row r="101" spans="1:21">
      <c r="A101" s="1" t="s">
        <v>232</v>
      </c>
      <c r="C101" s="9">
        <v>0</v>
      </c>
      <c r="E101" s="7">
        <f>VLOOKUP(A101,'درآمد ناشی از تغییر قیمت اوراق'!A17:I147,9,0)</f>
        <v>1189573605</v>
      </c>
      <c r="G101" s="7">
        <v>0</v>
      </c>
      <c r="I101" s="9">
        <f t="shared" si="5"/>
        <v>1189573605</v>
      </c>
      <c r="K101" s="11">
        <f t="shared" si="6"/>
        <v>-1.0301415293441189E-3</v>
      </c>
      <c r="M101" s="9">
        <v>0</v>
      </c>
      <c r="O101" s="9">
        <v>530148650</v>
      </c>
      <c r="Q101" s="7">
        <v>0</v>
      </c>
      <c r="S101" s="9">
        <f t="shared" si="7"/>
        <v>530148650</v>
      </c>
      <c r="U101" s="11">
        <f t="shared" si="8"/>
        <v>4.4533024537494651E-4</v>
      </c>
    </row>
    <row r="102" spans="1:21">
      <c r="A102" s="1" t="s">
        <v>231</v>
      </c>
      <c r="C102" s="9">
        <v>0</v>
      </c>
      <c r="E102" s="7">
        <f>VLOOKUP(A102,'درآمد ناشی از تغییر قیمت اوراق'!A18:I148,9,0)</f>
        <v>270375</v>
      </c>
      <c r="G102" s="7">
        <v>0</v>
      </c>
      <c r="I102" s="9">
        <f t="shared" si="5"/>
        <v>270375</v>
      </c>
      <c r="K102" s="11">
        <f t="shared" si="6"/>
        <v>-2.3413811034956192E-7</v>
      </c>
      <c r="M102" s="9">
        <v>0</v>
      </c>
      <c r="O102" s="9">
        <v>270375</v>
      </c>
      <c r="Q102" s="7">
        <v>0</v>
      </c>
      <c r="S102" s="9">
        <f t="shared" si="7"/>
        <v>270375</v>
      </c>
      <c r="U102" s="11">
        <f t="shared" si="8"/>
        <v>2.271177434729885E-7</v>
      </c>
    </row>
    <row r="103" spans="1:21">
      <c r="A103" s="1" t="s">
        <v>230</v>
      </c>
      <c r="C103" s="9">
        <v>0</v>
      </c>
      <c r="E103" s="7">
        <f>VLOOKUP(A103,'درآمد ناشی از تغییر قیمت اوراق'!A19:I149,9,0)</f>
        <v>0</v>
      </c>
      <c r="G103" s="7">
        <v>0</v>
      </c>
      <c r="I103" s="9">
        <f t="shared" si="5"/>
        <v>0</v>
      </c>
      <c r="K103" s="11">
        <f t="shared" si="6"/>
        <v>0</v>
      </c>
      <c r="M103" s="9">
        <v>0</v>
      </c>
      <c r="O103" s="9">
        <v>15030900</v>
      </c>
      <c r="Q103" s="7">
        <v>0</v>
      </c>
      <c r="S103" s="9">
        <f t="shared" si="7"/>
        <v>15030900</v>
      </c>
      <c r="U103" s="11">
        <f t="shared" si="8"/>
        <v>1.262610851731167E-5</v>
      </c>
    </row>
    <row r="104" spans="1:21">
      <c r="A104" s="1" t="s">
        <v>229</v>
      </c>
      <c r="C104" s="9">
        <v>0</v>
      </c>
      <c r="E104" s="7">
        <f>VLOOKUP(A104,'درآمد ناشی از تغییر قیمت اوراق'!A20:I150,9,0)</f>
        <v>10341500</v>
      </c>
      <c r="G104" s="7">
        <v>0</v>
      </c>
      <c r="I104" s="9">
        <f t="shared" si="5"/>
        <v>10341500</v>
      </c>
      <c r="K104" s="11">
        <f t="shared" si="6"/>
        <v>-8.955485041812277E-6</v>
      </c>
      <c r="M104" s="9">
        <v>0</v>
      </c>
      <c r="O104" s="9">
        <v>10341500</v>
      </c>
      <c r="Q104" s="7">
        <v>0</v>
      </c>
      <c r="S104" s="9">
        <f t="shared" si="7"/>
        <v>10341500</v>
      </c>
      <c r="U104" s="11">
        <f t="shared" si="8"/>
        <v>8.6869649343538074E-6</v>
      </c>
    </row>
    <row r="105" spans="1:21">
      <c r="A105" s="1" t="s">
        <v>228</v>
      </c>
      <c r="C105" s="9">
        <v>0</v>
      </c>
      <c r="E105" s="7">
        <f>VLOOKUP(A105,'درآمد ناشی از تغییر قیمت اوراق'!A21:I151,9,0)</f>
        <v>120363351</v>
      </c>
      <c r="G105" s="7">
        <v>0</v>
      </c>
      <c r="I105" s="9">
        <f t="shared" si="5"/>
        <v>120363351</v>
      </c>
      <c r="K105" s="11">
        <f t="shared" si="6"/>
        <v>-1.0423170618023506E-4</v>
      </c>
      <c r="M105" s="9">
        <v>0</v>
      </c>
      <c r="O105" s="9">
        <v>120363351</v>
      </c>
      <c r="Q105" s="7">
        <v>0</v>
      </c>
      <c r="S105" s="9">
        <f t="shared" si="7"/>
        <v>120363351</v>
      </c>
      <c r="U105" s="11">
        <f t="shared" si="8"/>
        <v>1.0110643615706805E-4</v>
      </c>
    </row>
    <row r="106" spans="1:21">
      <c r="A106" s="1" t="s">
        <v>227</v>
      </c>
      <c r="C106" s="9">
        <v>0</v>
      </c>
      <c r="E106" s="7">
        <f>VLOOKUP(A106,'درآمد ناشی از تغییر قیمت اوراق'!A22:I152,9,0)</f>
        <v>398267421</v>
      </c>
      <c r="G106" s="7">
        <v>0</v>
      </c>
      <c r="I106" s="9">
        <f t="shared" si="5"/>
        <v>398267421</v>
      </c>
      <c r="K106" s="11">
        <f t="shared" si="6"/>
        <v>-3.4488980625698909E-4</v>
      </c>
      <c r="M106" s="9">
        <v>0</v>
      </c>
      <c r="O106" s="9">
        <v>-241042239</v>
      </c>
      <c r="Q106" s="7">
        <v>0</v>
      </c>
      <c r="S106" s="9">
        <f t="shared" si="7"/>
        <v>-241042239</v>
      </c>
      <c r="U106" s="11">
        <f t="shared" si="8"/>
        <v>-2.024779265958642E-4</v>
      </c>
    </row>
    <row r="107" spans="1:21">
      <c r="A107" s="1" t="s">
        <v>226</v>
      </c>
      <c r="C107" s="9">
        <v>0</v>
      </c>
      <c r="E107" s="7">
        <f>VLOOKUP(A107,'درآمد ناشی از تغییر قیمت اوراق'!A23:I153,9,0)</f>
        <v>72678149</v>
      </c>
      <c r="G107" s="7">
        <v>0</v>
      </c>
      <c r="I107" s="9">
        <f t="shared" si="5"/>
        <v>72678149</v>
      </c>
      <c r="K107" s="11">
        <f t="shared" si="6"/>
        <v>-6.2937492262834591E-5</v>
      </c>
      <c r="M107" s="9">
        <v>0</v>
      </c>
      <c r="O107" s="9">
        <v>72678149</v>
      </c>
      <c r="Q107" s="7">
        <v>0</v>
      </c>
      <c r="S107" s="9">
        <f t="shared" si="7"/>
        <v>72678149</v>
      </c>
      <c r="U107" s="11">
        <f t="shared" si="8"/>
        <v>6.10503826192275E-5</v>
      </c>
    </row>
    <row r="108" spans="1:21">
      <c r="A108" s="1" t="s">
        <v>225</v>
      </c>
      <c r="C108" s="9">
        <v>0</v>
      </c>
      <c r="E108" s="7">
        <f>VLOOKUP(A108,'درآمد ناشی از تغییر قیمت اوراق'!A24:I154,9,0)</f>
        <v>16995623</v>
      </c>
      <c r="G108" s="7">
        <v>0</v>
      </c>
      <c r="I108" s="9">
        <f t="shared" si="5"/>
        <v>16995623</v>
      </c>
      <c r="K108" s="11">
        <f t="shared" si="6"/>
        <v>-1.4717792153244762E-5</v>
      </c>
      <c r="M108" s="9">
        <v>0</v>
      </c>
      <c r="O108" s="9">
        <v>42085748</v>
      </c>
      <c r="Q108" s="7">
        <v>0</v>
      </c>
      <c r="S108" s="9">
        <f t="shared" si="7"/>
        <v>42085748</v>
      </c>
      <c r="U108" s="11">
        <f t="shared" si="8"/>
        <v>3.5352455360639254E-5</v>
      </c>
    </row>
    <row r="109" spans="1:21">
      <c r="A109" s="1" t="s">
        <v>224</v>
      </c>
      <c r="C109" s="9">
        <v>0</v>
      </c>
      <c r="E109" s="7">
        <f>VLOOKUP(A109,'درآمد ناشی از تغییر قیمت اوراق'!A25:I155,9,0)</f>
        <v>16795674</v>
      </c>
      <c r="G109" s="7">
        <v>0</v>
      </c>
      <c r="I109" s="9">
        <f t="shared" si="5"/>
        <v>16795674</v>
      </c>
      <c r="K109" s="11">
        <f t="shared" si="6"/>
        <v>-1.4544641229430487E-5</v>
      </c>
      <c r="M109" s="9">
        <v>0</v>
      </c>
      <c r="O109" s="9">
        <v>22995141</v>
      </c>
      <c r="Q109" s="7">
        <v>0</v>
      </c>
      <c r="S109" s="9">
        <f t="shared" si="7"/>
        <v>22995141</v>
      </c>
      <c r="U109" s="11">
        <f t="shared" si="8"/>
        <v>1.9316151769813039E-5</v>
      </c>
    </row>
    <row r="110" spans="1:21">
      <c r="A110" s="1" t="s">
        <v>223</v>
      </c>
      <c r="C110" s="9">
        <v>0</v>
      </c>
      <c r="E110" s="7">
        <f>VLOOKUP(A110,'درآمد ناشی از تغییر قیمت اوراق'!A26:I156,9,0)</f>
        <v>136996378</v>
      </c>
      <c r="G110" s="7">
        <v>0</v>
      </c>
      <c r="I110" s="9">
        <f t="shared" si="5"/>
        <v>136996378</v>
      </c>
      <c r="K110" s="11">
        <f t="shared" si="6"/>
        <v>-1.1863549910181895E-4</v>
      </c>
      <c r="M110" s="9">
        <v>0</v>
      </c>
      <c r="O110" s="9">
        <v>136996378</v>
      </c>
      <c r="Q110" s="7">
        <v>0</v>
      </c>
      <c r="S110" s="9">
        <f t="shared" si="7"/>
        <v>136996378</v>
      </c>
      <c r="U110" s="11">
        <f t="shared" si="8"/>
        <v>1.1507834761103121E-4</v>
      </c>
    </row>
    <row r="111" spans="1:21">
      <c r="A111" s="1" t="s">
        <v>222</v>
      </c>
      <c r="C111" s="9">
        <v>0</v>
      </c>
      <c r="E111" s="7">
        <f>VLOOKUP(A111,'درآمد ناشی از تغییر قیمت اوراق'!A27:I157,9,0)</f>
        <v>-22610839</v>
      </c>
      <c r="G111" s="7">
        <v>0</v>
      </c>
      <c r="I111" s="9">
        <f t="shared" si="5"/>
        <v>-22610839</v>
      </c>
      <c r="K111" s="11">
        <f t="shared" si="6"/>
        <v>1.9580431315314575E-5</v>
      </c>
      <c r="M111" s="9">
        <v>0</v>
      </c>
      <c r="O111" s="9">
        <v>-22610839</v>
      </c>
      <c r="Q111" s="7">
        <v>0</v>
      </c>
      <c r="S111" s="9">
        <f t="shared" si="7"/>
        <v>-22610839</v>
      </c>
      <c r="U111" s="11">
        <f t="shared" si="8"/>
        <v>-1.8993334190332108E-5</v>
      </c>
    </row>
    <row r="112" spans="1:21">
      <c r="A112" s="1" t="s">
        <v>221</v>
      </c>
      <c r="C112" s="9">
        <v>0</v>
      </c>
      <c r="E112" s="7">
        <f>VLOOKUP(A112,'درآمد ناشی از تغییر قیمت اوراق'!A28:I158,9,0)</f>
        <v>297883976</v>
      </c>
      <c r="G112" s="7">
        <v>0</v>
      </c>
      <c r="I112" s="9">
        <f t="shared" si="5"/>
        <v>297883976</v>
      </c>
      <c r="K112" s="11">
        <f t="shared" si="6"/>
        <v>-2.5796020802239207E-4</v>
      </c>
      <c r="M112" s="9">
        <v>0</v>
      </c>
      <c r="O112" s="9">
        <v>-1687959593</v>
      </c>
      <c r="Q112" s="7">
        <v>0</v>
      </c>
      <c r="S112" s="9">
        <f t="shared" si="7"/>
        <v>-1687959593</v>
      </c>
      <c r="U112" s="11">
        <f t="shared" si="8"/>
        <v>-1.4179031857077912E-3</v>
      </c>
    </row>
    <row r="113" spans="1:21">
      <c r="A113" s="1" t="s">
        <v>220</v>
      </c>
      <c r="C113" s="9">
        <v>0</v>
      </c>
      <c r="E113" s="7">
        <f>VLOOKUP(A113,'درآمد ناشی از تغییر قیمت اوراق'!A29:I159,9,0)</f>
        <v>73581048</v>
      </c>
      <c r="G113" s="7">
        <v>0</v>
      </c>
      <c r="I113" s="9">
        <f t="shared" si="5"/>
        <v>73581048</v>
      </c>
      <c r="K113" s="11">
        <f t="shared" si="6"/>
        <v>-6.3719380624171657E-5</v>
      </c>
      <c r="M113" s="9">
        <v>0</v>
      </c>
      <c r="O113" s="9">
        <v>-105018362</v>
      </c>
      <c r="Q113" s="7">
        <v>0</v>
      </c>
      <c r="S113" s="9">
        <f t="shared" si="7"/>
        <v>-105018362</v>
      </c>
      <c r="U113" s="11">
        <f t="shared" si="8"/>
        <v>-8.8216489692721008E-5</v>
      </c>
    </row>
    <row r="114" spans="1:21">
      <c r="A114" s="1" t="s">
        <v>219</v>
      </c>
      <c r="C114" s="9">
        <v>0</v>
      </c>
      <c r="E114" s="7">
        <f>VLOOKUP(A114,'درآمد ناشی از تغییر قیمت اوراق'!A30:I160,9,0)</f>
        <v>56071558</v>
      </c>
      <c r="G114" s="7">
        <v>0</v>
      </c>
      <c r="I114" s="9">
        <f t="shared" si="5"/>
        <v>56071558</v>
      </c>
      <c r="K114" s="11">
        <f t="shared" si="6"/>
        <v>-4.8556592268056817E-5</v>
      </c>
      <c r="M114" s="9">
        <v>0</v>
      </c>
      <c r="O114" s="9">
        <v>-2433853357</v>
      </c>
      <c r="Q114" s="7">
        <v>0</v>
      </c>
      <c r="S114" s="9">
        <f t="shared" si="7"/>
        <v>-2433853357</v>
      </c>
      <c r="U114" s="11">
        <f t="shared" si="8"/>
        <v>-2.0444615159907458E-3</v>
      </c>
    </row>
    <row r="115" spans="1:21">
      <c r="A115" s="1" t="s">
        <v>218</v>
      </c>
      <c r="C115" s="9">
        <v>0</v>
      </c>
      <c r="E115" s="7">
        <f>VLOOKUP(A115,'درآمد ناشی از تغییر قیمت اوراق'!A31:I161,9,0)</f>
        <v>112680977</v>
      </c>
      <c r="G115" s="7">
        <v>0</v>
      </c>
      <c r="I115" s="9">
        <f t="shared" si="5"/>
        <v>112680977</v>
      </c>
      <c r="K115" s="11">
        <f t="shared" si="6"/>
        <v>-9.7578958953758476E-5</v>
      </c>
      <c r="M115" s="9">
        <v>0</v>
      </c>
      <c r="O115" s="9">
        <v>67672407</v>
      </c>
      <c r="Q115" s="7">
        <v>0</v>
      </c>
      <c r="S115" s="9">
        <f t="shared" si="7"/>
        <v>67672407</v>
      </c>
      <c r="U115" s="11">
        <f t="shared" si="8"/>
        <v>5.6845508546373268E-5</v>
      </c>
    </row>
    <row r="116" spans="1:21">
      <c r="A116" s="1" t="s">
        <v>217</v>
      </c>
      <c r="C116" s="9">
        <v>0</v>
      </c>
      <c r="E116" s="7">
        <f>VLOOKUP(A116,'درآمد ناشی از تغییر قیمت اوراق'!A32:I162,9,0)</f>
        <v>1056342921</v>
      </c>
      <c r="G116" s="7">
        <v>0</v>
      </c>
      <c r="I116" s="9">
        <f t="shared" si="5"/>
        <v>1056342921</v>
      </c>
      <c r="K116" s="11">
        <f t="shared" si="6"/>
        <v>-9.1476702877143438E-4</v>
      </c>
      <c r="M116" s="9">
        <v>0</v>
      </c>
      <c r="O116" s="9">
        <v>-2121074167</v>
      </c>
      <c r="Q116" s="7">
        <v>0</v>
      </c>
      <c r="S116" s="9">
        <f t="shared" si="7"/>
        <v>-2121074167</v>
      </c>
      <c r="U116" s="11">
        <f t="shared" si="8"/>
        <v>-1.7817238226459132E-3</v>
      </c>
    </row>
    <row r="117" spans="1:21">
      <c r="A117" s="1" t="s">
        <v>216</v>
      </c>
      <c r="C117" s="9">
        <v>0</v>
      </c>
      <c r="E117" s="7">
        <f>VLOOKUP(A117,'درآمد ناشی از تغییر قیمت اوراق'!A33:I163,9,0)</f>
        <v>251993</v>
      </c>
      <c r="G117" s="7">
        <v>0</v>
      </c>
      <c r="I117" s="9">
        <f t="shared" si="5"/>
        <v>251993</v>
      </c>
      <c r="K117" s="11">
        <f t="shared" si="6"/>
        <v>-2.1821974975984154E-7</v>
      </c>
      <c r="M117" s="9">
        <v>0</v>
      </c>
      <c r="O117" s="9">
        <v>251993</v>
      </c>
      <c r="Q117" s="7">
        <v>0</v>
      </c>
      <c r="S117" s="9">
        <f t="shared" si="7"/>
        <v>251993</v>
      </c>
      <c r="U117" s="11">
        <f t="shared" si="8"/>
        <v>2.1167667695233951E-7</v>
      </c>
    </row>
    <row r="118" spans="1:21">
      <c r="A118" s="1" t="s">
        <v>215</v>
      </c>
      <c r="C118" s="9">
        <v>0</v>
      </c>
      <c r="E118" s="7">
        <f>VLOOKUP(A118,'درآمد ناشی از تغییر قیمت اوراق'!A34:I164,9,0)</f>
        <v>2381</v>
      </c>
      <c r="G118" s="7">
        <v>0</v>
      </c>
      <c r="I118" s="9">
        <f t="shared" si="5"/>
        <v>2381</v>
      </c>
      <c r="K118" s="11">
        <f t="shared" si="6"/>
        <v>-2.0618875293289205E-9</v>
      </c>
      <c r="M118" s="9">
        <v>0</v>
      </c>
      <c r="O118" s="9">
        <v>2381</v>
      </c>
      <c r="Q118" s="7">
        <v>0</v>
      </c>
      <c r="S118" s="9">
        <f t="shared" si="7"/>
        <v>2381</v>
      </c>
      <c r="U118" s="11">
        <f t="shared" si="8"/>
        <v>2.0000641598120597E-9</v>
      </c>
    </row>
    <row r="119" spans="1:21">
      <c r="A119" s="1" t="s">
        <v>214</v>
      </c>
      <c r="C119" s="9">
        <v>0</v>
      </c>
      <c r="E119" s="7">
        <f>VLOOKUP(A119,'درآمد ناشی از تغییر قیمت اوراق'!A35:I165,9,0)</f>
        <v>955192</v>
      </c>
      <c r="G119" s="7">
        <v>0</v>
      </c>
      <c r="I119" s="9">
        <f t="shared" si="5"/>
        <v>955192</v>
      </c>
      <c r="K119" s="11">
        <f t="shared" si="6"/>
        <v>-8.2717281516789184E-7</v>
      </c>
      <c r="M119" s="9">
        <v>0</v>
      </c>
      <c r="O119" s="9">
        <v>955192</v>
      </c>
      <c r="Q119" s="7">
        <v>0</v>
      </c>
      <c r="S119" s="9">
        <f t="shared" si="7"/>
        <v>955192</v>
      </c>
      <c r="U119" s="11">
        <f t="shared" si="8"/>
        <v>8.0237097225501926E-7</v>
      </c>
    </row>
    <row r="120" spans="1:21">
      <c r="A120" s="1" t="s">
        <v>213</v>
      </c>
      <c r="C120" s="9">
        <v>0</v>
      </c>
      <c r="E120" s="7">
        <f>VLOOKUP(A120,'درآمد ناشی از تغییر قیمت اوراق'!A36:I166,9,0)</f>
        <v>216834872</v>
      </c>
      <c r="G120" s="7">
        <v>0</v>
      </c>
      <c r="I120" s="9">
        <f t="shared" si="5"/>
        <v>216834872</v>
      </c>
      <c r="K120" s="11">
        <f t="shared" si="6"/>
        <v>-1.8777367429669581E-4</v>
      </c>
      <c r="M120" s="9">
        <v>0</v>
      </c>
      <c r="O120" s="9">
        <v>216834872</v>
      </c>
      <c r="Q120" s="7">
        <v>0</v>
      </c>
      <c r="S120" s="9">
        <f t="shared" si="7"/>
        <v>216834872</v>
      </c>
      <c r="U120" s="11">
        <f t="shared" si="8"/>
        <v>1.8214349268569319E-4</v>
      </c>
    </row>
    <row r="121" spans="1:21">
      <c r="A121" s="1" t="s">
        <v>212</v>
      </c>
      <c r="C121" s="9">
        <v>0</v>
      </c>
      <c r="E121" s="7">
        <f>VLOOKUP(A121,'درآمد ناشی از تغییر قیمت اوراق'!A37:I167,9,0)</f>
        <v>186791889</v>
      </c>
      <c r="G121" s="7">
        <v>0</v>
      </c>
      <c r="I121" s="9">
        <f t="shared" si="5"/>
        <v>186791889</v>
      </c>
      <c r="K121" s="11">
        <f t="shared" si="6"/>
        <v>-1.6175718878995885E-4</v>
      </c>
      <c r="M121" s="9">
        <v>0</v>
      </c>
      <c r="O121" s="9">
        <v>47412863</v>
      </c>
      <c r="Q121" s="7">
        <v>0</v>
      </c>
      <c r="S121" s="9">
        <f t="shared" si="7"/>
        <v>47412863</v>
      </c>
      <c r="U121" s="11">
        <f t="shared" si="8"/>
        <v>3.9827286014439011E-5</v>
      </c>
    </row>
    <row r="122" spans="1:21">
      <c r="A122" s="1" t="s">
        <v>245</v>
      </c>
      <c r="C122" s="9">
        <v>0</v>
      </c>
      <c r="E122" s="7">
        <f>VLOOKUP(A122,'درآمد ناشی از تغییر قیمت اوراق'!A38:I168,9,0)</f>
        <v>-1908105700</v>
      </c>
      <c r="G122" s="7">
        <v>0</v>
      </c>
      <c r="I122" s="9">
        <f t="shared" si="5"/>
        <v>-1908105700</v>
      </c>
      <c r="K122" s="11">
        <f t="shared" si="6"/>
        <v>1.6523726784844312E-3</v>
      </c>
      <c r="M122" s="9">
        <v>0</v>
      </c>
      <c r="O122" s="9">
        <v>-1908105700</v>
      </c>
      <c r="Q122" s="7">
        <v>0</v>
      </c>
      <c r="S122" s="9">
        <f t="shared" si="7"/>
        <v>-1908105700</v>
      </c>
      <c r="U122" s="11">
        <f t="shared" si="8"/>
        <v>-1.6028281493923149E-3</v>
      </c>
    </row>
    <row r="123" spans="1:21">
      <c r="A123" s="1" t="s">
        <v>211</v>
      </c>
      <c r="C123" s="9">
        <v>0</v>
      </c>
      <c r="E123" s="7">
        <f>VLOOKUP(A123,'درآمد ناشی از تغییر قیمت اوراق'!A39:I169,9,0)</f>
        <v>52420282</v>
      </c>
      <c r="G123" s="7">
        <v>0</v>
      </c>
      <c r="I123" s="9">
        <f t="shared" si="5"/>
        <v>52420282</v>
      </c>
      <c r="K123" s="11">
        <f t="shared" si="6"/>
        <v>-4.5394676917137882E-5</v>
      </c>
      <c r="M123" s="9">
        <v>0</v>
      </c>
      <c r="O123" s="9">
        <v>52420282</v>
      </c>
      <c r="Q123" s="7">
        <v>0</v>
      </c>
      <c r="S123" s="9">
        <f t="shared" si="7"/>
        <v>52420282</v>
      </c>
      <c r="U123" s="11">
        <f t="shared" si="8"/>
        <v>4.4033568784309633E-5</v>
      </c>
    </row>
    <row r="124" spans="1:21">
      <c r="A124" s="1" t="s">
        <v>210</v>
      </c>
      <c r="C124" s="9">
        <v>0</v>
      </c>
      <c r="E124" s="7">
        <f>VLOOKUP(A124,'درآمد ناشی از تغییر قیمت اوراق'!A40:I170,9,0)</f>
        <v>646193561</v>
      </c>
      <c r="G124" s="7">
        <v>0</v>
      </c>
      <c r="I124" s="9">
        <f t="shared" si="5"/>
        <v>646193561</v>
      </c>
      <c r="K124" s="11">
        <f t="shared" si="6"/>
        <v>-5.5958775512748729E-4</v>
      </c>
      <c r="M124" s="9">
        <v>0</v>
      </c>
      <c r="O124" s="9">
        <v>192075772</v>
      </c>
      <c r="Q124" s="7">
        <v>0</v>
      </c>
      <c r="S124" s="9">
        <f t="shared" si="7"/>
        <v>192075772</v>
      </c>
      <c r="U124" s="11">
        <f t="shared" si="8"/>
        <v>1.6134559745713262E-4</v>
      </c>
    </row>
    <row r="125" spans="1:21">
      <c r="A125" s="1" t="s">
        <v>246</v>
      </c>
      <c r="C125" s="9">
        <v>0</v>
      </c>
      <c r="E125" s="7">
        <f>VLOOKUP(A125,'درآمد ناشی از تغییر قیمت اوراق'!A41:I171,9,0)</f>
        <v>349210054</v>
      </c>
      <c r="G125" s="7">
        <v>0</v>
      </c>
      <c r="I125" s="9">
        <f t="shared" si="5"/>
        <v>349210054</v>
      </c>
      <c r="K125" s="11">
        <f t="shared" si="6"/>
        <v>-3.0240733114610623E-4</v>
      </c>
      <c r="M125" s="9">
        <v>0</v>
      </c>
      <c r="O125" s="9">
        <v>-149520111</v>
      </c>
      <c r="Q125" s="7">
        <v>0</v>
      </c>
      <c r="S125" s="9">
        <f t="shared" si="7"/>
        <v>-149520111</v>
      </c>
      <c r="U125" s="11">
        <f t="shared" si="8"/>
        <v>-1.2559841040832461E-4</v>
      </c>
    </row>
    <row r="126" spans="1:21">
      <c r="A126" s="20" t="s">
        <v>100</v>
      </c>
      <c r="C126" s="9">
        <v>0</v>
      </c>
      <c r="E126" s="7">
        <f>VLOOKUP(A126,'درآمد ناشی از تغییر قیمت اوراق'!A42:I172,9,0)</f>
        <v>459925460</v>
      </c>
      <c r="G126" s="7">
        <v>177975724</v>
      </c>
      <c r="I126" s="9">
        <f t="shared" si="5"/>
        <v>637901184</v>
      </c>
      <c r="K126" s="11">
        <f t="shared" si="6"/>
        <v>-5.5240676028297066E-4</v>
      </c>
      <c r="M126" s="9">
        <v>0</v>
      </c>
      <c r="O126" s="9">
        <v>459925460</v>
      </c>
      <c r="Q126" s="7">
        <v>177975724</v>
      </c>
      <c r="S126" s="9">
        <f t="shared" si="7"/>
        <v>637901184</v>
      </c>
      <c r="U126" s="11">
        <f t="shared" si="8"/>
        <v>5.3584346729108694E-4</v>
      </c>
    </row>
    <row r="127" spans="1:21">
      <c r="A127" s="20" t="s">
        <v>17</v>
      </c>
      <c r="C127" s="9">
        <v>0</v>
      </c>
      <c r="E127" s="7">
        <f>VLOOKUP(A127,'درآمد ناشی از تغییر قیمت اوراق'!A43:I173,9,0)</f>
        <v>-240438071</v>
      </c>
      <c r="G127" s="7">
        <v>0</v>
      </c>
      <c r="I127" s="9">
        <f t="shared" si="5"/>
        <v>-240438071</v>
      </c>
      <c r="K127" s="11">
        <f t="shared" si="6"/>
        <v>2.0821346500243663E-4</v>
      </c>
      <c r="M127" s="9">
        <v>0</v>
      </c>
      <c r="O127" s="9">
        <v>350909617</v>
      </c>
      <c r="Q127" s="7">
        <v>0</v>
      </c>
      <c r="S127" s="9">
        <f t="shared" si="7"/>
        <v>350909617</v>
      </c>
      <c r="U127" s="11">
        <f t="shared" si="8"/>
        <v>2.9476763893115357E-4</v>
      </c>
    </row>
    <row r="128" spans="1:21">
      <c r="A128" s="20" t="s">
        <v>94</v>
      </c>
      <c r="C128" s="9">
        <v>0</v>
      </c>
      <c r="E128" s="7">
        <f>VLOOKUP(A128,'درآمد ناشی از تغییر قیمت اوراق'!A44:I174,9,0)</f>
        <v>115173946</v>
      </c>
      <c r="G128" s="7">
        <v>0</v>
      </c>
      <c r="I128" s="9">
        <f t="shared" si="5"/>
        <v>115173946</v>
      </c>
      <c r="K128" s="11">
        <f t="shared" si="6"/>
        <v>-9.9737808887443311E-5</v>
      </c>
      <c r="M128" s="9">
        <v>0</v>
      </c>
      <c r="O128" s="9">
        <v>115173946</v>
      </c>
      <c r="Q128" s="7">
        <v>0</v>
      </c>
      <c r="S128" s="9">
        <f t="shared" si="7"/>
        <v>115173946</v>
      </c>
      <c r="U128" s="11">
        <f t="shared" si="8"/>
        <v>9.6747283300600387E-5</v>
      </c>
    </row>
    <row r="129" spans="1:21">
      <c r="A129" s="20" t="s">
        <v>18</v>
      </c>
      <c r="C129" s="9">
        <v>0</v>
      </c>
      <c r="E129" s="7">
        <f>VLOOKUP(A129,'درآمد ناشی از تغییر قیمت اوراق'!A45:I175,9,0)</f>
        <v>150907412</v>
      </c>
      <c r="G129" s="7">
        <v>0</v>
      </c>
      <c r="I129" s="9">
        <f t="shared" si="5"/>
        <v>150907412</v>
      </c>
      <c r="K129" s="11">
        <f t="shared" si="6"/>
        <v>-1.3068211292990403E-4</v>
      </c>
      <c r="M129" s="9">
        <v>0</v>
      </c>
      <c r="O129" s="9">
        <v>340858487</v>
      </c>
      <c r="Q129" s="7">
        <v>0</v>
      </c>
      <c r="S129" s="9">
        <f t="shared" si="7"/>
        <v>340858487</v>
      </c>
      <c r="U129" s="11">
        <f t="shared" si="8"/>
        <v>2.8632458774316037E-4</v>
      </c>
    </row>
    <row r="130" spans="1:21">
      <c r="A130" s="1" t="s">
        <v>101</v>
      </c>
      <c r="C130" s="9">
        <v>0</v>
      </c>
      <c r="E130" s="7">
        <f>VLOOKUP(A130,'درآمد ناشی از تغییر قیمت اوراق'!A46:I176,9,0)</f>
        <v>3375486</v>
      </c>
      <c r="G130" s="7">
        <v>0</v>
      </c>
      <c r="I130" s="9">
        <f t="shared" si="5"/>
        <v>3375486</v>
      </c>
      <c r="K130" s="11">
        <f t="shared" si="6"/>
        <v>-2.9230879835465609E-6</v>
      </c>
      <c r="M130" s="9">
        <v>0</v>
      </c>
      <c r="O130" s="9">
        <v>3375486</v>
      </c>
      <c r="Q130" s="7">
        <v>0</v>
      </c>
      <c r="S130" s="9">
        <f t="shared" si="7"/>
        <v>3375486</v>
      </c>
      <c r="U130" s="11">
        <f t="shared" si="8"/>
        <v>2.8354424907800798E-6</v>
      </c>
    </row>
    <row r="131" spans="1:21">
      <c r="A131" s="1" t="s">
        <v>98</v>
      </c>
      <c r="C131" s="9">
        <v>0</v>
      </c>
      <c r="E131" s="7">
        <f>VLOOKUP(A131,'درآمد ناشی از تغییر قیمت اوراق'!A47:I177,9,0)</f>
        <v>100382577</v>
      </c>
      <c r="G131" s="7">
        <v>0</v>
      </c>
      <c r="I131" s="9">
        <f t="shared" si="5"/>
        <v>100382577</v>
      </c>
      <c r="K131" s="11">
        <f t="shared" si="6"/>
        <v>-8.69288465679127E-5</v>
      </c>
      <c r="M131" s="9">
        <v>0</v>
      </c>
      <c r="O131" s="9">
        <v>100382577</v>
      </c>
      <c r="Q131" s="7">
        <v>0</v>
      </c>
      <c r="S131" s="9">
        <f t="shared" si="7"/>
        <v>100382577</v>
      </c>
      <c r="U131" s="11">
        <f t="shared" si="8"/>
        <v>8.4322383253790164E-5</v>
      </c>
    </row>
    <row r="132" spans="1:21">
      <c r="A132" s="1" t="s">
        <v>93</v>
      </c>
      <c r="C132" s="9">
        <v>0</v>
      </c>
      <c r="E132" s="7">
        <f>VLOOKUP(A132,'درآمد ناشی از تغییر قیمت اوراق'!A48:I178,9,0)</f>
        <v>41320514</v>
      </c>
      <c r="G132" s="7">
        <v>18577652</v>
      </c>
      <c r="I132" s="9">
        <f t="shared" si="5"/>
        <v>59898166</v>
      </c>
      <c r="K132" s="11">
        <f t="shared" si="6"/>
        <v>-5.1870340825314385E-5</v>
      </c>
      <c r="M132" s="9">
        <v>0</v>
      </c>
      <c r="O132" s="9">
        <v>41320514</v>
      </c>
      <c r="Q132" s="7">
        <v>18577652</v>
      </c>
      <c r="S132" s="9">
        <f t="shared" si="7"/>
        <v>59898166</v>
      </c>
      <c r="U132" s="11">
        <f t="shared" si="8"/>
        <v>5.031506722178634E-5</v>
      </c>
    </row>
    <row r="133" spans="1:21">
      <c r="A133" s="1" t="s">
        <v>95</v>
      </c>
      <c r="C133" s="9">
        <v>0</v>
      </c>
      <c r="E133" s="7">
        <f>VLOOKUP(A133,'درآمد ناشی از تغییر قیمت اوراق'!A49:I179,9,0)</f>
        <v>9745079</v>
      </c>
      <c r="G133" s="7">
        <v>0</v>
      </c>
      <c r="I133" s="9">
        <f t="shared" si="5"/>
        <v>9745079</v>
      </c>
      <c r="K133" s="11">
        <f t="shared" si="6"/>
        <v>-8.4389991022365182E-6</v>
      </c>
      <c r="M133" s="9">
        <v>0</v>
      </c>
      <c r="O133" s="9">
        <v>9745079</v>
      </c>
      <c r="Q133" s="7">
        <v>0</v>
      </c>
      <c r="S133" s="9">
        <f t="shared" si="7"/>
        <v>9745079</v>
      </c>
      <c r="U133" s="11">
        <f t="shared" si="8"/>
        <v>8.1859652425187517E-6</v>
      </c>
    </row>
    <row r="134" spans="1:21">
      <c r="A134" s="1" t="s">
        <v>19</v>
      </c>
      <c r="C134" s="9">
        <v>0</v>
      </c>
      <c r="E134" s="7">
        <f>VLOOKUP(A134,'درآمد ناشی از تغییر قیمت اوراق'!A50:I180,9,0)</f>
        <v>-38419496</v>
      </c>
      <c r="G134" s="7">
        <v>472708721</v>
      </c>
      <c r="I134" s="9">
        <f t="shared" si="5"/>
        <v>434289225</v>
      </c>
      <c r="K134" s="11">
        <f t="shared" si="6"/>
        <v>-3.7608380392667857E-4</v>
      </c>
      <c r="M134" s="9">
        <v>0</v>
      </c>
      <c r="O134" s="9">
        <v>-28112167</v>
      </c>
      <c r="Q134" s="7">
        <v>4422758495</v>
      </c>
      <c r="S134" s="9">
        <f t="shared" si="7"/>
        <v>4394646328</v>
      </c>
      <c r="U134" s="11">
        <f t="shared" si="8"/>
        <v>3.6915475076364861E-3</v>
      </c>
    </row>
    <row r="135" spans="1:21">
      <c r="A135" s="1" t="s">
        <v>97</v>
      </c>
      <c r="C135" s="9">
        <v>0</v>
      </c>
      <c r="E135" s="7">
        <f>VLOOKUP(A135,'درآمد ناشی از تغییر قیمت اوراق'!A51:I181,9,0)</f>
        <v>-880650</v>
      </c>
      <c r="G135" s="7">
        <v>0</v>
      </c>
      <c r="I135" s="9">
        <f t="shared" si="5"/>
        <v>-880650</v>
      </c>
      <c r="K135" s="11">
        <f t="shared" si="6"/>
        <v>7.6262127371000165E-7</v>
      </c>
      <c r="M135" s="9">
        <v>0</v>
      </c>
      <c r="O135" s="9">
        <v>-880650</v>
      </c>
      <c r="Q135" s="7">
        <v>0</v>
      </c>
      <c r="S135" s="9">
        <f t="shared" si="7"/>
        <v>-880650</v>
      </c>
      <c r="U135" s="11">
        <f t="shared" si="8"/>
        <v>-7.3975493588344827E-7</v>
      </c>
    </row>
    <row r="136" spans="1:21">
      <c r="A136" s="1" t="s">
        <v>248</v>
      </c>
      <c r="C136" s="9">
        <v>0</v>
      </c>
      <c r="E136" s="7">
        <v>0</v>
      </c>
      <c r="G136" s="7">
        <v>0</v>
      </c>
      <c r="I136" s="9">
        <f t="shared" ref="I136:I187" si="9">C136+E136+G136</f>
        <v>0</v>
      </c>
      <c r="K136" s="11">
        <f t="shared" ref="K136:K187" si="10">I136/$I$188</f>
        <v>0</v>
      </c>
      <c r="M136" s="9">
        <v>0</v>
      </c>
      <c r="O136" s="9">
        <v>0</v>
      </c>
      <c r="Q136" s="7">
        <v>-5397684</v>
      </c>
      <c r="S136" s="9">
        <f t="shared" si="7"/>
        <v>-5397684</v>
      </c>
      <c r="U136" s="11">
        <f t="shared" si="8"/>
        <v>-4.5341093298576215E-6</v>
      </c>
    </row>
    <row r="137" spans="1:21">
      <c r="A137" s="1" t="s">
        <v>249</v>
      </c>
      <c r="C137" s="9">
        <v>0</v>
      </c>
      <c r="E137" s="7">
        <v>0</v>
      </c>
      <c r="G137" s="7">
        <v>0</v>
      </c>
      <c r="I137" s="9">
        <f t="shared" si="9"/>
        <v>0</v>
      </c>
      <c r="K137" s="11">
        <f t="shared" si="10"/>
        <v>0</v>
      </c>
      <c r="M137" s="9">
        <v>0</v>
      </c>
      <c r="O137" s="9">
        <v>0</v>
      </c>
      <c r="Q137" s="7">
        <v>-79030593</v>
      </c>
      <c r="S137" s="9">
        <f t="shared" ref="S137:S187" si="11">M137+O137+Q137</f>
        <v>-79030593</v>
      </c>
      <c r="U137" s="11">
        <f t="shared" ref="U137:U187" si="12">S137/$S$188</f>
        <v>-6.6386500036956676E-5</v>
      </c>
    </row>
    <row r="138" spans="1:21">
      <c r="A138" s="1" t="s">
        <v>244</v>
      </c>
      <c r="C138" s="9">
        <v>0</v>
      </c>
      <c r="E138" s="7">
        <v>0</v>
      </c>
      <c r="G138" s="7">
        <v>0</v>
      </c>
      <c r="I138" s="9">
        <f t="shared" si="9"/>
        <v>0</v>
      </c>
      <c r="K138" s="11">
        <f t="shared" si="10"/>
        <v>0</v>
      </c>
      <c r="M138" s="9">
        <v>0</v>
      </c>
      <c r="O138" s="9">
        <v>0</v>
      </c>
      <c r="Q138" s="7">
        <v>123220961</v>
      </c>
      <c r="S138" s="9">
        <f t="shared" si="11"/>
        <v>123220961</v>
      </c>
      <c r="U138" s="11">
        <f t="shared" si="12"/>
        <v>1.0350685755300277E-4</v>
      </c>
    </row>
    <row r="139" spans="1:21">
      <c r="A139" s="1" t="s">
        <v>252</v>
      </c>
      <c r="C139" s="9">
        <v>0</v>
      </c>
      <c r="E139" s="7">
        <v>0</v>
      </c>
      <c r="G139" s="7">
        <v>0</v>
      </c>
      <c r="I139" s="9">
        <f t="shared" si="9"/>
        <v>0</v>
      </c>
      <c r="K139" s="11">
        <f t="shared" si="10"/>
        <v>0</v>
      </c>
      <c r="M139" s="9">
        <v>0</v>
      </c>
      <c r="O139" s="9">
        <v>0</v>
      </c>
      <c r="Q139" s="7">
        <v>-15836694</v>
      </c>
      <c r="S139" s="9">
        <f t="shared" si="11"/>
        <v>-15836694</v>
      </c>
      <c r="U139" s="11">
        <f t="shared" si="12"/>
        <v>-1.3302983653637415E-5</v>
      </c>
    </row>
    <row r="140" spans="1:21">
      <c r="A140" s="1" t="s">
        <v>247</v>
      </c>
      <c r="C140" s="9">
        <v>0</v>
      </c>
      <c r="E140" s="7">
        <v>0</v>
      </c>
      <c r="G140" s="7">
        <v>0</v>
      </c>
      <c r="I140" s="9">
        <f t="shared" si="9"/>
        <v>0</v>
      </c>
      <c r="K140" s="11">
        <f t="shared" si="10"/>
        <v>0</v>
      </c>
      <c r="M140" s="9">
        <v>0</v>
      </c>
      <c r="O140" s="9">
        <v>0</v>
      </c>
      <c r="Q140" s="7">
        <v>-480473086</v>
      </c>
      <c r="S140" s="9">
        <f t="shared" si="11"/>
        <v>-480473086</v>
      </c>
      <c r="U140" s="11">
        <f t="shared" si="12"/>
        <v>-4.0360226756106573E-4</v>
      </c>
    </row>
    <row r="141" spans="1:21">
      <c r="A141" s="1" t="s">
        <v>253</v>
      </c>
      <c r="C141" s="9">
        <v>0</v>
      </c>
      <c r="E141" s="7">
        <v>0</v>
      </c>
      <c r="G141" s="7">
        <v>0</v>
      </c>
      <c r="I141" s="9">
        <f t="shared" si="9"/>
        <v>0</v>
      </c>
      <c r="K141" s="11">
        <f t="shared" si="10"/>
        <v>0</v>
      </c>
      <c r="M141" s="9">
        <v>0</v>
      </c>
      <c r="O141" s="9">
        <v>0</v>
      </c>
      <c r="Q141" s="7">
        <v>120885783</v>
      </c>
      <c r="S141" s="9">
        <f t="shared" si="11"/>
        <v>120885783</v>
      </c>
      <c r="U141" s="11">
        <f t="shared" si="12"/>
        <v>1.0154528433814278E-4</v>
      </c>
    </row>
    <row r="142" spans="1:21">
      <c r="A142" s="1" t="s">
        <v>254</v>
      </c>
      <c r="C142" s="9">
        <v>0</v>
      </c>
      <c r="E142" s="7">
        <v>0</v>
      </c>
      <c r="G142" s="7">
        <v>0</v>
      </c>
      <c r="I142" s="9">
        <f t="shared" si="9"/>
        <v>0</v>
      </c>
      <c r="K142" s="11">
        <f t="shared" si="10"/>
        <v>0</v>
      </c>
      <c r="M142" s="9">
        <v>0</v>
      </c>
      <c r="O142" s="9">
        <v>0</v>
      </c>
      <c r="Q142" s="7">
        <v>7853224</v>
      </c>
      <c r="S142" s="9">
        <f t="shared" si="11"/>
        <v>7853224</v>
      </c>
      <c r="U142" s="11">
        <f t="shared" si="12"/>
        <v>6.5967878460209584E-6</v>
      </c>
    </row>
    <row r="143" spans="1:21">
      <c r="A143" s="1" t="s">
        <v>255</v>
      </c>
      <c r="C143" s="9">
        <v>0</v>
      </c>
      <c r="E143" s="7">
        <v>0</v>
      </c>
      <c r="G143" s="7">
        <v>0</v>
      </c>
      <c r="I143" s="9">
        <f t="shared" si="9"/>
        <v>0</v>
      </c>
      <c r="K143" s="11">
        <f t="shared" si="10"/>
        <v>0</v>
      </c>
      <c r="M143" s="9">
        <v>0</v>
      </c>
      <c r="O143" s="9">
        <v>0</v>
      </c>
      <c r="Q143" s="7">
        <v>375245455</v>
      </c>
      <c r="S143" s="9">
        <f t="shared" si="11"/>
        <v>375245455</v>
      </c>
      <c r="U143" s="11">
        <f t="shared" si="12"/>
        <v>3.152099897849093E-4</v>
      </c>
    </row>
    <row r="144" spans="1:21">
      <c r="A144" s="1" t="s">
        <v>256</v>
      </c>
      <c r="C144" s="9">
        <v>0</v>
      </c>
      <c r="E144" s="7">
        <v>0</v>
      </c>
      <c r="G144" s="7">
        <v>0</v>
      </c>
      <c r="I144" s="9">
        <f t="shared" si="9"/>
        <v>0</v>
      </c>
      <c r="K144" s="11">
        <f t="shared" si="10"/>
        <v>0</v>
      </c>
      <c r="M144" s="9">
        <v>0</v>
      </c>
      <c r="O144" s="9">
        <v>0</v>
      </c>
      <c r="Q144" s="7">
        <v>100948422</v>
      </c>
      <c r="S144" s="9">
        <f t="shared" si="11"/>
        <v>100948422</v>
      </c>
      <c r="U144" s="11">
        <f t="shared" si="12"/>
        <v>8.4797698795373056E-5</v>
      </c>
    </row>
    <row r="145" spans="1:21">
      <c r="A145" s="1" t="s">
        <v>257</v>
      </c>
      <c r="C145" s="9">
        <v>0</v>
      </c>
      <c r="E145" s="7">
        <v>0</v>
      </c>
      <c r="G145" s="7">
        <v>0</v>
      </c>
      <c r="I145" s="9">
        <f t="shared" si="9"/>
        <v>0</v>
      </c>
      <c r="K145" s="11">
        <f t="shared" si="10"/>
        <v>0</v>
      </c>
      <c r="M145" s="9">
        <v>0</v>
      </c>
      <c r="O145" s="9">
        <v>0</v>
      </c>
      <c r="Q145" s="7">
        <v>3697419</v>
      </c>
      <c r="S145" s="9">
        <f t="shared" si="11"/>
        <v>3697419</v>
      </c>
      <c r="U145" s="11">
        <f t="shared" si="12"/>
        <v>3.105869477407873E-6</v>
      </c>
    </row>
    <row r="146" spans="1:21">
      <c r="A146" s="1" t="s">
        <v>258</v>
      </c>
      <c r="C146" s="9">
        <v>0</v>
      </c>
      <c r="E146" s="7">
        <v>0</v>
      </c>
      <c r="G146" s="7">
        <v>0</v>
      </c>
      <c r="I146" s="9">
        <f t="shared" si="9"/>
        <v>0</v>
      </c>
      <c r="K146" s="11">
        <f t="shared" si="10"/>
        <v>0</v>
      </c>
      <c r="M146" s="9">
        <v>0</v>
      </c>
      <c r="O146" s="9">
        <v>0</v>
      </c>
      <c r="Q146" s="7">
        <v>114975800</v>
      </c>
      <c r="S146" s="9">
        <f t="shared" si="11"/>
        <v>114975800</v>
      </c>
      <c r="U146" s="11">
        <f t="shared" si="12"/>
        <v>9.6580838650029156E-5</v>
      </c>
    </row>
    <row r="147" spans="1:21">
      <c r="A147" s="1" t="s">
        <v>250</v>
      </c>
      <c r="C147" s="9">
        <v>0</v>
      </c>
      <c r="E147" s="7">
        <v>0</v>
      </c>
      <c r="G147" s="7">
        <v>0</v>
      </c>
      <c r="I147" s="9">
        <f t="shared" si="9"/>
        <v>0</v>
      </c>
      <c r="K147" s="11">
        <f t="shared" si="10"/>
        <v>0</v>
      </c>
      <c r="M147" s="9">
        <v>0</v>
      </c>
      <c r="O147" s="9">
        <v>0</v>
      </c>
      <c r="Q147" s="7">
        <v>-332778331</v>
      </c>
      <c r="S147" s="9">
        <f t="shared" si="11"/>
        <v>-332778331</v>
      </c>
      <c r="U147" s="11">
        <f t="shared" si="12"/>
        <v>-2.79537174714479E-4</v>
      </c>
    </row>
    <row r="148" spans="1:21">
      <c r="A148" s="1" t="s">
        <v>251</v>
      </c>
      <c r="C148" s="9">
        <v>0</v>
      </c>
      <c r="E148" s="7">
        <v>0</v>
      </c>
      <c r="G148" s="7">
        <v>0</v>
      </c>
      <c r="I148" s="9">
        <f t="shared" si="9"/>
        <v>0</v>
      </c>
      <c r="K148" s="11">
        <f t="shared" si="10"/>
        <v>0</v>
      </c>
      <c r="M148" s="9">
        <v>0</v>
      </c>
      <c r="O148" s="9">
        <v>0</v>
      </c>
      <c r="Q148" s="7">
        <v>70627015</v>
      </c>
      <c r="S148" s="9">
        <f t="shared" si="11"/>
        <v>70627015</v>
      </c>
      <c r="U148" s="11">
        <f t="shared" si="12"/>
        <v>5.932740924653874E-5</v>
      </c>
    </row>
    <row r="149" spans="1:21">
      <c r="A149" s="1" t="s">
        <v>259</v>
      </c>
      <c r="C149" s="9">
        <v>0</v>
      </c>
      <c r="E149" s="7">
        <v>0</v>
      </c>
      <c r="G149" s="7">
        <v>0</v>
      </c>
      <c r="I149" s="9">
        <f t="shared" si="9"/>
        <v>0</v>
      </c>
      <c r="K149" s="11">
        <f t="shared" si="10"/>
        <v>0</v>
      </c>
      <c r="M149" s="9">
        <v>0</v>
      </c>
      <c r="O149" s="9">
        <v>0</v>
      </c>
      <c r="Q149" s="7">
        <v>-34956</v>
      </c>
      <c r="S149" s="9">
        <f t="shared" si="11"/>
        <v>-34956</v>
      </c>
      <c r="U149" s="11">
        <f t="shared" si="12"/>
        <v>-2.9363394695670035E-8</v>
      </c>
    </row>
    <row r="150" spans="1:21">
      <c r="A150" s="1" t="s">
        <v>260</v>
      </c>
      <c r="C150" s="9">
        <v>0</v>
      </c>
      <c r="E150" s="7">
        <v>0</v>
      </c>
      <c r="G150" s="7">
        <v>-77247930</v>
      </c>
      <c r="I150" s="9">
        <f t="shared" si="9"/>
        <v>-77247930</v>
      </c>
      <c r="K150" s="11">
        <f t="shared" si="10"/>
        <v>6.6894810387851077E-5</v>
      </c>
      <c r="M150" s="9">
        <v>0</v>
      </c>
      <c r="O150" s="9">
        <v>0</v>
      </c>
      <c r="Q150" s="7">
        <v>-77247930</v>
      </c>
      <c r="S150" s="9">
        <f t="shared" si="11"/>
        <v>-77247930</v>
      </c>
      <c r="U150" s="11">
        <f t="shared" si="12"/>
        <v>-6.4889045028421172E-5</v>
      </c>
    </row>
    <row r="151" spans="1:21">
      <c r="A151" s="1" t="s">
        <v>261</v>
      </c>
      <c r="C151" s="9">
        <v>0</v>
      </c>
      <c r="E151" s="7">
        <v>0</v>
      </c>
      <c r="G151" s="7">
        <v>0</v>
      </c>
      <c r="I151" s="9">
        <f t="shared" si="9"/>
        <v>0</v>
      </c>
      <c r="K151" s="11">
        <f t="shared" si="10"/>
        <v>0</v>
      </c>
      <c r="M151" s="9">
        <v>0</v>
      </c>
      <c r="O151" s="9">
        <v>0</v>
      </c>
      <c r="Q151" s="7">
        <v>126578412</v>
      </c>
      <c r="S151" s="9">
        <f t="shared" si="11"/>
        <v>126578412</v>
      </c>
      <c r="U151" s="11">
        <f t="shared" si="12"/>
        <v>1.0632715046078317E-4</v>
      </c>
    </row>
    <row r="152" spans="1:21">
      <c r="A152" s="1" t="s">
        <v>262</v>
      </c>
      <c r="C152" s="9">
        <v>0</v>
      </c>
      <c r="E152" s="7">
        <v>0</v>
      </c>
      <c r="G152" s="7">
        <v>0</v>
      </c>
      <c r="I152" s="9">
        <f t="shared" si="9"/>
        <v>0</v>
      </c>
      <c r="K152" s="11">
        <f t="shared" si="10"/>
        <v>0</v>
      </c>
      <c r="M152" s="9">
        <v>0</v>
      </c>
      <c r="O152" s="9">
        <v>0</v>
      </c>
      <c r="Q152" s="7">
        <v>-431301895</v>
      </c>
      <c r="S152" s="9">
        <f t="shared" si="11"/>
        <v>-431301895</v>
      </c>
      <c r="U152" s="11">
        <f t="shared" si="12"/>
        <v>-3.6229796818501646E-4</v>
      </c>
    </row>
    <row r="153" spans="1:21">
      <c r="A153" s="1" t="s">
        <v>263</v>
      </c>
      <c r="C153" s="9">
        <v>0</v>
      </c>
      <c r="E153" s="7">
        <v>0</v>
      </c>
      <c r="G153" s="7">
        <v>10653365</v>
      </c>
      <c r="I153" s="9">
        <f t="shared" si="9"/>
        <v>10653365</v>
      </c>
      <c r="K153" s="11">
        <f t="shared" si="10"/>
        <v>-9.2255524732839967E-6</v>
      </c>
      <c r="M153" s="9">
        <v>0</v>
      </c>
      <c r="O153" s="9">
        <v>0</v>
      </c>
      <c r="Q153" s="7">
        <v>10653365</v>
      </c>
      <c r="S153" s="9">
        <f t="shared" si="11"/>
        <v>10653365</v>
      </c>
      <c r="U153" s="11">
        <f t="shared" si="12"/>
        <v>8.9489346988224286E-6</v>
      </c>
    </row>
    <row r="154" spans="1:21">
      <c r="A154" s="1" t="s">
        <v>264</v>
      </c>
      <c r="C154" s="9">
        <v>0</v>
      </c>
      <c r="E154" s="7">
        <v>0</v>
      </c>
      <c r="G154" s="7">
        <v>58591662</v>
      </c>
      <c r="I154" s="9">
        <f t="shared" si="9"/>
        <v>58591662</v>
      </c>
      <c r="K154" s="11">
        <f t="shared" si="10"/>
        <v>-5.0738940445382276E-5</v>
      </c>
      <c r="M154" s="9">
        <v>0</v>
      </c>
      <c r="O154" s="9">
        <v>0</v>
      </c>
      <c r="Q154" s="7">
        <v>58591662</v>
      </c>
      <c r="S154" s="9">
        <f t="shared" si="11"/>
        <v>58591662</v>
      </c>
      <c r="U154" s="11">
        <f t="shared" si="12"/>
        <v>4.9217590604797219E-5</v>
      </c>
    </row>
    <row r="155" spans="1:21">
      <c r="A155" s="1" t="s">
        <v>265</v>
      </c>
      <c r="C155" s="9">
        <v>0</v>
      </c>
      <c r="E155" s="7">
        <v>0</v>
      </c>
      <c r="G155" s="7">
        <v>0</v>
      </c>
      <c r="I155" s="9">
        <f t="shared" si="9"/>
        <v>0</v>
      </c>
      <c r="K155" s="11">
        <f t="shared" si="10"/>
        <v>0</v>
      </c>
      <c r="M155" s="9">
        <v>0</v>
      </c>
      <c r="O155" s="9">
        <v>0</v>
      </c>
      <c r="Q155" s="7">
        <v>-47878394</v>
      </c>
      <c r="S155" s="9">
        <f t="shared" si="11"/>
        <v>-47878394</v>
      </c>
      <c r="U155" s="11">
        <f t="shared" si="12"/>
        <v>-4.0218336778143953E-5</v>
      </c>
    </row>
    <row r="156" spans="1:21">
      <c r="A156" s="1" t="s">
        <v>266</v>
      </c>
      <c r="C156" s="9">
        <v>0</v>
      </c>
      <c r="E156" s="7">
        <v>0</v>
      </c>
      <c r="G156" s="7">
        <v>0</v>
      </c>
      <c r="I156" s="9">
        <f t="shared" si="9"/>
        <v>0</v>
      </c>
      <c r="K156" s="11">
        <f t="shared" si="10"/>
        <v>0</v>
      </c>
      <c r="M156" s="9">
        <v>0</v>
      </c>
      <c r="O156" s="9">
        <v>0</v>
      </c>
      <c r="Q156" s="7">
        <v>-1400637</v>
      </c>
      <c r="S156" s="9">
        <f t="shared" si="11"/>
        <v>-1400637</v>
      </c>
      <c r="U156" s="11">
        <f t="shared" si="12"/>
        <v>-1.1765492921489643E-6</v>
      </c>
    </row>
    <row r="157" spans="1:21">
      <c r="A157" s="1" t="s">
        <v>267</v>
      </c>
      <c r="C157" s="9">
        <v>0</v>
      </c>
      <c r="E157" s="7">
        <v>0</v>
      </c>
      <c r="G157" s="7">
        <v>0</v>
      </c>
      <c r="I157" s="9">
        <f t="shared" si="9"/>
        <v>0</v>
      </c>
      <c r="K157" s="11">
        <f t="shared" si="10"/>
        <v>0</v>
      </c>
      <c r="M157" s="9">
        <v>0</v>
      </c>
      <c r="O157" s="9">
        <v>0</v>
      </c>
      <c r="Q157" s="7">
        <v>923130009</v>
      </c>
      <c r="S157" s="9">
        <f t="shared" si="11"/>
        <v>923130009</v>
      </c>
      <c r="U157" s="11">
        <f t="shared" si="12"/>
        <v>7.7543857448462159E-4</v>
      </c>
    </row>
    <row r="158" spans="1:21">
      <c r="A158" s="1" t="s">
        <v>268</v>
      </c>
      <c r="C158" s="9">
        <v>0</v>
      </c>
      <c r="E158" s="7">
        <v>0</v>
      </c>
      <c r="G158" s="7">
        <v>0</v>
      </c>
      <c r="I158" s="9">
        <f t="shared" si="9"/>
        <v>0</v>
      </c>
      <c r="K158" s="11">
        <f t="shared" si="10"/>
        <v>0</v>
      </c>
      <c r="M158" s="9">
        <v>0</v>
      </c>
      <c r="O158" s="9">
        <v>0</v>
      </c>
      <c r="Q158" s="7">
        <v>57630000</v>
      </c>
      <c r="S158" s="9">
        <f t="shared" si="11"/>
        <v>57630000</v>
      </c>
      <c r="U158" s="11">
        <f t="shared" si="12"/>
        <v>4.8409784766891638E-5</v>
      </c>
    </row>
    <row r="159" spans="1:21">
      <c r="A159" s="1" t="s">
        <v>269</v>
      </c>
      <c r="C159" s="9">
        <v>0</v>
      </c>
      <c r="E159" s="7">
        <v>0</v>
      </c>
      <c r="G159" s="7">
        <v>0</v>
      </c>
      <c r="I159" s="9">
        <f t="shared" si="9"/>
        <v>0</v>
      </c>
      <c r="K159" s="11">
        <f t="shared" si="10"/>
        <v>0</v>
      </c>
      <c r="M159" s="9">
        <v>0</v>
      </c>
      <c r="O159" s="9">
        <v>0</v>
      </c>
      <c r="Q159" s="7">
        <v>1080418531</v>
      </c>
      <c r="S159" s="9">
        <f t="shared" si="11"/>
        <v>1080418531</v>
      </c>
      <c r="U159" s="11">
        <f t="shared" si="12"/>
        <v>9.0756252895837666E-4</v>
      </c>
    </row>
    <row r="160" spans="1:21">
      <c r="A160" s="1" t="s">
        <v>270</v>
      </c>
      <c r="C160" s="9">
        <v>0</v>
      </c>
      <c r="E160" s="7">
        <v>0</v>
      </c>
      <c r="G160" s="7">
        <v>0</v>
      </c>
      <c r="I160" s="9">
        <f t="shared" si="9"/>
        <v>0</v>
      </c>
      <c r="K160" s="11">
        <f t="shared" si="10"/>
        <v>0</v>
      </c>
      <c r="M160" s="9">
        <v>0</v>
      </c>
      <c r="O160" s="9">
        <v>0</v>
      </c>
      <c r="Q160" s="7">
        <v>45104589</v>
      </c>
      <c r="S160" s="9">
        <f t="shared" si="11"/>
        <v>45104589</v>
      </c>
      <c r="U160" s="11">
        <f t="shared" si="12"/>
        <v>3.7888312432571724E-5</v>
      </c>
    </row>
    <row r="161" spans="1:21">
      <c r="A161" s="1" t="s">
        <v>271</v>
      </c>
      <c r="C161" s="9">
        <v>0</v>
      </c>
      <c r="E161" s="7">
        <v>0</v>
      </c>
      <c r="G161" s="7">
        <v>463361765</v>
      </c>
      <c r="I161" s="9">
        <f t="shared" si="9"/>
        <v>463361765</v>
      </c>
      <c r="K161" s="11">
        <f t="shared" si="10"/>
        <v>-4.0125990962676942E-4</v>
      </c>
      <c r="M161" s="9">
        <v>0</v>
      </c>
      <c r="O161" s="9">
        <v>0</v>
      </c>
      <c r="Q161" s="7">
        <v>463361765</v>
      </c>
      <c r="S161" s="9">
        <f t="shared" si="11"/>
        <v>463361765</v>
      </c>
      <c r="U161" s="11">
        <f t="shared" si="12"/>
        <v>3.8922858429389249E-4</v>
      </c>
    </row>
    <row r="162" spans="1:21">
      <c r="A162" s="1" t="s">
        <v>272</v>
      </c>
      <c r="C162" s="9">
        <v>0</v>
      </c>
      <c r="E162" s="7">
        <v>0</v>
      </c>
      <c r="G162" s="7">
        <v>3950049774</v>
      </c>
      <c r="I162" s="9">
        <f t="shared" si="9"/>
        <v>3950049774</v>
      </c>
      <c r="K162" s="11">
        <f t="shared" si="10"/>
        <v>-3.4206461021583879E-3</v>
      </c>
      <c r="M162" s="9">
        <v>0</v>
      </c>
      <c r="O162" s="9">
        <v>0</v>
      </c>
      <c r="Q162" s="7">
        <v>0</v>
      </c>
      <c r="S162" s="9">
        <f t="shared" si="11"/>
        <v>0</v>
      </c>
      <c r="U162" s="11">
        <f t="shared" si="12"/>
        <v>0</v>
      </c>
    </row>
    <row r="163" spans="1:21">
      <c r="A163" s="1" t="s">
        <v>273</v>
      </c>
      <c r="C163" s="9">
        <v>0</v>
      </c>
      <c r="E163" s="7">
        <v>0</v>
      </c>
      <c r="G163" s="7">
        <v>63841680</v>
      </c>
      <c r="I163" s="9">
        <f t="shared" si="9"/>
        <v>63841680</v>
      </c>
      <c r="K163" s="11">
        <f t="shared" si="10"/>
        <v>-5.5285327107689022E-5</v>
      </c>
      <c r="M163" s="9">
        <v>0</v>
      </c>
      <c r="O163" s="9">
        <v>0</v>
      </c>
      <c r="Q163" s="7">
        <v>63841680</v>
      </c>
      <c r="S163" s="9">
        <f t="shared" si="11"/>
        <v>63841680</v>
      </c>
      <c r="U163" s="11">
        <f t="shared" si="12"/>
        <v>5.3627658996300027E-5</v>
      </c>
    </row>
    <row r="164" spans="1:21">
      <c r="A164" s="1" t="s">
        <v>274</v>
      </c>
      <c r="C164" s="9">
        <v>0</v>
      </c>
      <c r="E164" s="7">
        <v>0</v>
      </c>
      <c r="G164" s="7">
        <v>2418307251</v>
      </c>
      <c r="I164" s="9">
        <f t="shared" si="9"/>
        <v>2418307251</v>
      </c>
      <c r="K164" s="11">
        <f t="shared" si="10"/>
        <v>-2.094194692533643E-3</v>
      </c>
      <c r="M164" s="9">
        <v>0</v>
      </c>
      <c r="O164" s="9">
        <v>0</v>
      </c>
      <c r="Q164" s="7">
        <v>2418307251</v>
      </c>
      <c r="S164" s="9">
        <f t="shared" si="11"/>
        <v>2418307251</v>
      </c>
      <c r="U164" s="11">
        <f t="shared" si="12"/>
        <v>2.0314026292056809E-3</v>
      </c>
    </row>
    <row r="165" spans="1:21">
      <c r="A165" s="1" t="s">
        <v>275</v>
      </c>
      <c r="C165" s="9">
        <v>0</v>
      </c>
      <c r="E165" s="7">
        <v>0</v>
      </c>
      <c r="G165" s="7">
        <v>189731276</v>
      </c>
      <c r="I165" s="9">
        <f t="shared" si="9"/>
        <v>189731276</v>
      </c>
      <c r="K165" s="11">
        <f t="shared" si="10"/>
        <v>-1.643026257488717E-4</v>
      </c>
      <c r="M165" s="9">
        <v>0</v>
      </c>
      <c r="O165" s="9">
        <v>0</v>
      </c>
      <c r="Q165" s="7">
        <v>231712916</v>
      </c>
      <c r="S165" s="9">
        <f t="shared" si="11"/>
        <v>231712916</v>
      </c>
      <c r="U165" s="11">
        <f t="shared" si="12"/>
        <v>1.9464120061198753E-4</v>
      </c>
    </row>
    <row r="166" spans="1:21">
      <c r="A166" s="1" t="s">
        <v>276</v>
      </c>
      <c r="C166" s="9">
        <v>0</v>
      </c>
      <c r="E166" s="7">
        <v>0</v>
      </c>
      <c r="G166" s="7">
        <v>302366708</v>
      </c>
      <c r="I166" s="9">
        <f t="shared" si="9"/>
        <v>302366708</v>
      </c>
      <c r="K166" s="11">
        <f t="shared" si="10"/>
        <v>-2.6184214385108743E-4</v>
      </c>
      <c r="M166" s="9">
        <v>0</v>
      </c>
      <c r="O166" s="9">
        <v>0</v>
      </c>
      <c r="Q166" s="7">
        <v>302366708</v>
      </c>
      <c r="S166" s="9">
        <f t="shared" si="11"/>
        <v>302366708</v>
      </c>
      <c r="U166" s="11">
        <f t="shared" si="12"/>
        <v>2.5399110281023029E-4</v>
      </c>
    </row>
    <row r="167" spans="1:21">
      <c r="A167" s="1" t="s">
        <v>277</v>
      </c>
      <c r="C167" s="9">
        <v>0</v>
      </c>
      <c r="E167" s="7">
        <v>0</v>
      </c>
      <c r="G167" s="7">
        <v>8998</v>
      </c>
      <c r="I167" s="9">
        <f t="shared" si="9"/>
        <v>8998</v>
      </c>
      <c r="K167" s="11">
        <f t="shared" si="10"/>
        <v>-7.7920470343979961E-9</v>
      </c>
      <c r="M167" s="9">
        <v>0</v>
      </c>
      <c r="O167" s="9">
        <v>0</v>
      </c>
      <c r="Q167" s="7">
        <v>33186984</v>
      </c>
      <c r="S167" s="9">
        <f t="shared" si="11"/>
        <v>33186984</v>
      </c>
      <c r="U167" s="11">
        <f t="shared" si="12"/>
        <v>2.7877403305609521E-5</v>
      </c>
    </row>
    <row r="168" spans="1:21">
      <c r="A168" s="1" t="s">
        <v>278</v>
      </c>
      <c r="C168" s="9">
        <v>0</v>
      </c>
      <c r="E168" s="7">
        <v>0</v>
      </c>
      <c r="G168" s="7">
        <v>0</v>
      </c>
      <c r="I168" s="9">
        <f t="shared" si="9"/>
        <v>0</v>
      </c>
      <c r="K168" s="11">
        <f t="shared" si="10"/>
        <v>0</v>
      </c>
      <c r="M168" s="9">
        <v>0</v>
      </c>
      <c r="O168" s="9">
        <v>0</v>
      </c>
      <c r="Q168" s="7">
        <v>33531425</v>
      </c>
      <c r="S168" s="9">
        <f t="shared" si="11"/>
        <v>33531425</v>
      </c>
      <c r="U168" s="11">
        <f t="shared" si="12"/>
        <v>2.8166737240624148E-5</v>
      </c>
    </row>
    <row r="169" spans="1:21">
      <c r="A169" s="1" t="s">
        <v>279</v>
      </c>
      <c r="C169" s="9">
        <v>0</v>
      </c>
      <c r="E169" s="7">
        <v>0</v>
      </c>
      <c r="G169" s="7">
        <v>149840420</v>
      </c>
      <c r="I169" s="9">
        <f t="shared" si="9"/>
        <v>149840420</v>
      </c>
      <c r="K169" s="11">
        <f t="shared" si="10"/>
        <v>-1.2975812406023005E-4</v>
      </c>
      <c r="M169" s="9">
        <v>0</v>
      </c>
      <c r="O169" s="9">
        <v>0</v>
      </c>
      <c r="Q169" s="7">
        <v>149840420</v>
      </c>
      <c r="S169" s="9">
        <f t="shared" si="11"/>
        <v>149840420</v>
      </c>
      <c r="U169" s="11">
        <f t="shared" si="12"/>
        <v>1.2586747321847381E-4</v>
      </c>
    </row>
    <row r="170" spans="1:21">
      <c r="A170" s="1" t="s">
        <v>280</v>
      </c>
      <c r="C170" s="9">
        <v>0</v>
      </c>
      <c r="E170" s="7">
        <v>0</v>
      </c>
      <c r="G170" s="7">
        <v>350750483</v>
      </c>
      <c r="I170" s="9">
        <f t="shared" si="9"/>
        <v>350750483</v>
      </c>
      <c r="K170" s="11">
        <f t="shared" si="10"/>
        <v>-3.0374130483149751E-4</v>
      </c>
      <c r="M170" s="9">
        <v>0</v>
      </c>
      <c r="O170" s="9">
        <v>0</v>
      </c>
      <c r="Q170" s="7">
        <v>350750483</v>
      </c>
      <c r="S170" s="9">
        <f t="shared" si="11"/>
        <v>350750483</v>
      </c>
      <c r="U170" s="11">
        <f t="shared" si="12"/>
        <v>2.946339647564339E-4</v>
      </c>
    </row>
    <row r="171" spans="1:21">
      <c r="A171" s="1" t="s">
        <v>281</v>
      </c>
      <c r="C171" s="9">
        <v>0</v>
      </c>
      <c r="E171" s="7">
        <v>0</v>
      </c>
      <c r="G171" s="7">
        <v>0</v>
      </c>
      <c r="I171" s="9">
        <f t="shared" si="9"/>
        <v>0</v>
      </c>
      <c r="K171" s="11">
        <f t="shared" si="10"/>
        <v>0</v>
      </c>
      <c r="M171" s="9">
        <v>0</v>
      </c>
      <c r="O171" s="9">
        <v>0</v>
      </c>
      <c r="Q171" s="7">
        <v>8832403</v>
      </c>
      <c r="S171" s="9">
        <f t="shared" si="11"/>
        <v>8832403</v>
      </c>
      <c r="U171" s="11">
        <f t="shared" si="12"/>
        <v>7.4193081416701031E-6</v>
      </c>
    </row>
    <row r="172" spans="1:21">
      <c r="A172" s="1" t="s">
        <v>282</v>
      </c>
      <c r="C172" s="9">
        <v>0</v>
      </c>
      <c r="E172" s="7">
        <v>0</v>
      </c>
      <c r="G172" s="7">
        <v>0</v>
      </c>
      <c r="I172" s="9">
        <f t="shared" si="9"/>
        <v>0</v>
      </c>
      <c r="K172" s="11">
        <f t="shared" si="10"/>
        <v>0</v>
      </c>
      <c r="M172" s="9">
        <v>0</v>
      </c>
      <c r="O172" s="9">
        <v>0</v>
      </c>
      <c r="Q172" s="7">
        <v>-7140</v>
      </c>
      <c r="S172" s="9">
        <f t="shared" si="11"/>
        <v>-7140</v>
      </c>
      <c r="U172" s="11">
        <f t="shared" si="12"/>
        <v>-5.9976724489954247E-9</v>
      </c>
    </row>
    <row r="173" spans="1:21">
      <c r="A173" s="1" t="s">
        <v>283</v>
      </c>
      <c r="C173" s="9">
        <v>0</v>
      </c>
      <c r="E173" s="7">
        <v>0</v>
      </c>
      <c r="G173" s="7">
        <v>66388344</v>
      </c>
      <c r="I173" s="9">
        <f t="shared" si="9"/>
        <v>66388344</v>
      </c>
      <c r="K173" s="11">
        <f t="shared" si="10"/>
        <v>-5.7490675592775503E-5</v>
      </c>
      <c r="M173" s="9">
        <v>0</v>
      </c>
      <c r="O173" s="9">
        <v>0</v>
      </c>
      <c r="Q173" s="7">
        <v>66388344</v>
      </c>
      <c r="S173" s="9">
        <f t="shared" si="11"/>
        <v>66388344</v>
      </c>
      <c r="U173" s="11">
        <f t="shared" si="12"/>
        <v>5.5766882597091136E-5</v>
      </c>
    </row>
    <row r="174" spans="1:21">
      <c r="A174" s="1" t="s">
        <v>284</v>
      </c>
      <c r="C174" s="9">
        <v>0</v>
      </c>
      <c r="E174" s="7">
        <v>0</v>
      </c>
      <c r="G174" s="7">
        <v>21490611</v>
      </c>
      <c r="I174" s="9">
        <f t="shared" si="9"/>
        <v>21490611</v>
      </c>
      <c r="K174" s="11">
        <f t="shared" si="10"/>
        <v>-1.8610341376967208E-5</v>
      </c>
      <c r="M174" s="9">
        <v>0</v>
      </c>
      <c r="O174" s="9">
        <v>0</v>
      </c>
      <c r="Q174" s="7">
        <v>21490611</v>
      </c>
      <c r="S174" s="9">
        <f t="shared" si="11"/>
        <v>21490611</v>
      </c>
      <c r="U174" s="11">
        <f t="shared" si="12"/>
        <v>1.805233130347031E-5</v>
      </c>
    </row>
    <row r="175" spans="1:21">
      <c r="A175" s="1" t="s">
        <v>242</v>
      </c>
      <c r="C175" s="9">
        <v>0</v>
      </c>
      <c r="E175" s="7">
        <v>0</v>
      </c>
      <c r="G175" s="7">
        <v>215700</v>
      </c>
      <c r="I175" s="9">
        <f t="shared" si="9"/>
        <v>215700</v>
      </c>
      <c r="K175" s="11">
        <f t="shared" si="10"/>
        <v>-1.8679090301396396E-7</v>
      </c>
      <c r="M175" s="9">
        <v>0</v>
      </c>
      <c r="O175" s="9">
        <v>0</v>
      </c>
      <c r="Q175" s="7">
        <v>211617</v>
      </c>
      <c r="S175" s="9">
        <f t="shared" si="11"/>
        <v>211617</v>
      </c>
      <c r="U175" s="11">
        <f t="shared" si="12"/>
        <v>1.777604272603732E-7</v>
      </c>
    </row>
    <row r="176" spans="1:21">
      <c r="A176" s="1" t="s">
        <v>285</v>
      </c>
      <c r="C176" s="9">
        <v>0</v>
      </c>
      <c r="E176" s="7">
        <v>0</v>
      </c>
      <c r="G176" s="7">
        <v>177146696</v>
      </c>
      <c r="I176" s="9">
        <f t="shared" si="9"/>
        <v>177146696</v>
      </c>
      <c r="K176" s="11">
        <f t="shared" si="10"/>
        <v>-1.5340468851080276E-4</v>
      </c>
      <c r="M176" s="9">
        <v>0</v>
      </c>
      <c r="O176" s="9">
        <v>0</v>
      </c>
      <c r="Q176" s="7">
        <v>177146696</v>
      </c>
      <c r="S176" s="9">
        <f t="shared" si="11"/>
        <v>177146696</v>
      </c>
      <c r="U176" s="11">
        <f t="shared" si="12"/>
        <v>1.4880502213302071E-4</v>
      </c>
    </row>
    <row r="177" spans="1:21">
      <c r="A177" s="1" t="s">
        <v>243</v>
      </c>
      <c r="C177" s="9">
        <v>0</v>
      </c>
      <c r="E177" s="7">
        <v>0</v>
      </c>
      <c r="G177" s="7">
        <v>9534899598</v>
      </c>
      <c r="I177" s="9">
        <f t="shared" si="9"/>
        <v>9534899598</v>
      </c>
      <c r="K177" s="11">
        <f t="shared" si="10"/>
        <v>-8.256988901520176E-3</v>
      </c>
      <c r="M177" s="9">
        <v>0</v>
      </c>
      <c r="O177" s="9">
        <v>0</v>
      </c>
      <c r="Q177" s="7">
        <v>9533245690</v>
      </c>
      <c r="S177" s="9">
        <f t="shared" si="11"/>
        <v>9533245690</v>
      </c>
      <c r="U177" s="11">
        <f t="shared" si="12"/>
        <v>8.0080231126634979E-3</v>
      </c>
    </row>
    <row r="178" spans="1:21">
      <c r="A178" s="1" t="s">
        <v>286</v>
      </c>
      <c r="C178" s="9">
        <v>0</v>
      </c>
      <c r="E178" s="7">
        <v>0</v>
      </c>
      <c r="G178" s="7">
        <v>2250965488</v>
      </c>
      <c r="I178" s="9">
        <f t="shared" si="9"/>
        <v>2250965488</v>
      </c>
      <c r="K178" s="11">
        <f t="shared" si="10"/>
        <v>-1.9492808352192306E-3</v>
      </c>
      <c r="M178" s="9">
        <v>0</v>
      </c>
      <c r="O178" s="9">
        <v>0</v>
      </c>
      <c r="Q178" s="7">
        <v>2250965488</v>
      </c>
      <c r="S178" s="9">
        <f t="shared" si="11"/>
        <v>2250965488</v>
      </c>
      <c r="U178" s="11">
        <f t="shared" si="12"/>
        <v>1.8908338502825128E-3</v>
      </c>
    </row>
    <row r="179" spans="1:21">
      <c r="A179" s="1" t="s">
        <v>287</v>
      </c>
      <c r="C179" s="9">
        <v>0</v>
      </c>
      <c r="E179" s="7">
        <v>0</v>
      </c>
      <c r="G179" s="7">
        <v>0</v>
      </c>
      <c r="I179" s="9">
        <f t="shared" si="9"/>
        <v>0</v>
      </c>
      <c r="K179" s="11">
        <f t="shared" si="10"/>
        <v>0</v>
      </c>
      <c r="M179" s="9">
        <v>0</v>
      </c>
      <c r="O179" s="9">
        <v>0</v>
      </c>
      <c r="Q179" s="7">
        <v>359014225</v>
      </c>
      <c r="S179" s="9">
        <f t="shared" si="11"/>
        <v>359014225</v>
      </c>
      <c r="U179" s="11">
        <f t="shared" si="12"/>
        <v>3.015755918879474E-4</v>
      </c>
    </row>
    <row r="180" spans="1:21">
      <c r="A180" s="1" t="s">
        <v>288</v>
      </c>
      <c r="C180" s="9">
        <v>0</v>
      </c>
      <c r="E180" s="7">
        <v>0</v>
      </c>
      <c r="G180" s="7">
        <v>199484989</v>
      </c>
      <c r="I180" s="9">
        <f t="shared" si="9"/>
        <v>199484989</v>
      </c>
      <c r="K180" s="11">
        <f t="shared" si="10"/>
        <v>-1.7274910168308145E-4</v>
      </c>
      <c r="M180" s="9">
        <v>0</v>
      </c>
      <c r="O180" s="9">
        <v>0</v>
      </c>
      <c r="Q180" s="7">
        <v>199484989</v>
      </c>
      <c r="S180" s="9">
        <f t="shared" si="11"/>
        <v>199484989</v>
      </c>
      <c r="U180" s="11">
        <f t="shared" si="12"/>
        <v>1.675694149178509E-4</v>
      </c>
    </row>
    <row r="181" spans="1:21">
      <c r="A181" s="1" t="s">
        <v>289</v>
      </c>
      <c r="C181" s="9">
        <v>0</v>
      </c>
      <c r="E181" s="7">
        <v>0</v>
      </c>
      <c r="G181" s="7">
        <v>1949761223</v>
      </c>
      <c r="I181" s="9">
        <f t="shared" si="9"/>
        <v>1949761223</v>
      </c>
      <c r="K181" s="11">
        <f t="shared" si="10"/>
        <v>-1.6884453384598088E-3</v>
      </c>
      <c r="M181" s="9">
        <v>0</v>
      </c>
      <c r="O181" s="9">
        <v>0</v>
      </c>
      <c r="Q181" s="7">
        <v>1949761223</v>
      </c>
      <c r="S181" s="9">
        <f t="shared" si="11"/>
        <v>1949761223</v>
      </c>
      <c r="U181" s="11">
        <f t="shared" si="12"/>
        <v>1.6378192113874963E-3</v>
      </c>
    </row>
    <row r="182" spans="1:21">
      <c r="A182" s="1" t="s">
        <v>290</v>
      </c>
      <c r="C182" s="9">
        <v>0</v>
      </c>
      <c r="E182" s="7">
        <v>0</v>
      </c>
      <c r="G182" s="7">
        <v>120413362</v>
      </c>
      <c r="I182" s="9">
        <f t="shared" si="9"/>
        <v>120413362</v>
      </c>
      <c r="K182" s="11">
        <f t="shared" si="10"/>
        <v>-1.0427501447810539E-4</v>
      </c>
      <c r="M182" s="9">
        <v>0</v>
      </c>
      <c r="O182" s="9">
        <v>0</v>
      </c>
      <c r="Q182" s="7">
        <v>120413362</v>
      </c>
      <c r="S182" s="9">
        <f t="shared" si="11"/>
        <v>120413362</v>
      </c>
      <c r="U182" s="11">
        <f t="shared" si="12"/>
        <v>1.0114844590452557E-4</v>
      </c>
    </row>
    <row r="183" spans="1:21">
      <c r="A183" s="1" t="s">
        <v>291</v>
      </c>
      <c r="C183" s="9">
        <v>0</v>
      </c>
      <c r="E183" s="7">
        <v>0</v>
      </c>
      <c r="G183" s="7">
        <v>56796633</v>
      </c>
      <c r="I183" s="9">
        <f t="shared" si="9"/>
        <v>56796633</v>
      </c>
      <c r="K183" s="11">
        <f t="shared" si="10"/>
        <v>-4.9184489412251762E-5</v>
      </c>
      <c r="M183" s="9">
        <v>0</v>
      </c>
      <c r="O183" s="9">
        <v>0</v>
      </c>
      <c r="Q183" s="7">
        <v>56796633</v>
      </c>
      <c r="S183" s="9">
        <f t="shared" si="11"/>
        <v>56796633</v>
      </c>
      <c r="U183" s="11">
        <f t="shared" si="12"/>
        <v>4.7709748030784924E-5</v>
      </c>
    </row>
    <row r="184" spans="1:21">
      <c r="A184" s="1" t="s">
        <v>99</v>
      </c>
      <c r="C184" s="9">
        <v>0</v>
      </c>
      <c r="E184" s="7">
        <v>0</v>
      </c>
      <c r="G184" s="7">
        <v>1244310401</v>
      </c>
      <c r="I184" s="9">
        <f t="shared" si="9"/>
        <v>1244310401</v>
      </c>
      <c r="K184" s="11">
        <f t="shared" si="10"/>
        <v>-1.0775422504981807E-3</v>
      </c>
      <c r="M184" s="9">
        <v>0</v>
      </c>
      <c r="O184" s="9">
        <v>0</v>
      </c>
      <c r="Q184" s="7">
        <v>1244310401</v>
      </c>
      <c r="S184" s="9">
        <f t="shared" si="11"/>
        <v>1244310401</v>
      </c>
      <c r="U184" s="11">
        <f t="shared" si="12"/>
        <v>1.0452333627557632E-3</v>
      </c>
    </row>
    <row r="185" spans="1:21">
      <c r="A185" s="1" t="s">
        <v>292</v>
      </c>
      <c r="C185" s="9">
        <v>0</v>
      </c>
      <c r="E185" s="7">
        <v>0</v>
      </c>
      <c r="G185" s="7">
        <v>2879841626</v>
      </c>
      <c r="I185" s="9">
        <f t="shared" si="9"/>
        <v>2879841626</v>
      </c>
      <c r="K185" s="11">
        <f t="shared" si="10"/>
        <v>-2.493872127295977E-3</v>
      </c>
      <c r="M185" s="9">
        <v>0</v>
      </c>
      <c r="O185" s="9">
        <v>0</v>
      </c>
      <c r="Q185" s="7">
        <v>2879841626</v>
      </c>
      <c r="S185" s="9">
        <f t="shared" si="11"/>
        <v>2879841626</v>
      </c>
      <c r="U185" s="11">
        <f t="shared" si="12"/>
        <v>2.419096187357197E-3</v>
      </c>
    </row>
    <row r="186" spans="1:21">
      <c r="A186" s="1" t="s">
        <v>293</v>
      </c>
      <c r="C186" s="9">
        <v>0</v>
      </c>
      <c r="E186" s="7">
        <v>0</v>
      </c>
      <c r="G186" s="7">
        <v>24998726</v>
      </c>
      <c r="I186" s="9">
        <f t="shared" si="9"/>
        <v>24998726</v>
      </c>
      <c r="K186" s="11">
        <f t="shared" si="10"/>
        <v>-2.1648282817518123E-5</v>
      </c>
      <c r="M186" s="9">
        <v>0</v>
      </c>
      <c r="O186" s="9">
        <v>0</v>
      </c>
      <c r="Q186" s="7">
        <v>24998726</v>
      </c>
      <c r="S186" s="9">
        <f t="shared" si="11"/>
        <v>24998726</v>
      </c>
      <c r="U186" s="11">
        <f t="shared" si="12"/>
        <v>2.0999183500025992E-5</v>
      </c>
    </row>
    <row r="187" spans="1:21">
      <c r="A187" s="1" t="s">
        <v>294</v>
      </c>
      <c r="C187" s="9">
        <v>0</v>
      </c>
      <c r="E187" s="7">
        <v>0</v>
      </c>
      <c r="G187" s="7">
        <v>25196732</v>
      </c>
      <c r="I187" s="9">
        <f t="shared" si="9"/>
        <v>25196732</v>
      </c>
      <c r="K187" s="11">
        <f t="shared" si="10"/>
        <v>-2.1819751151047018E-5</v>
      </c>
      <c r="M187" s="9">
        <v>0</v>
      </c>
      <c r="O187" s="9">
        <v>0</v>
      </c>
      <c r="Q187" s="7">
        <v>25196732</v>
      </c>
      <c r="S187" s="9">
        <f t="shared" si="11"/>
        <v>25196732</v>
      </c>
      <c r="U187" s="11">
        <f t="shared" si="12"/>
        <v>2.1165510549176664E-5</v>
      </c>
    </row>
    <row r="188" spans="1:21" ht="24.75" thickBot="1">
      <c r="A188"/>
      <c r="C188" s="14">
        <f>SUM(C8:C187)</f>
        <v>187183783920</v>
      </c>
      <c r="D188" s="9"/>
      <c r="E188" s="14">
        <f>SUM(E8:E187)</f>
        <v>-1369957778889</v>
      </c>
      <c r="F188" s="9"/>
      <c r="G188" s="14">
        <f>SUM(G8:G187)</f>
        <v>28006838113</v>
      </c>
      <c r="H188" s="9"/>
      <c r="I188" s="14">
        <f>SUM(I8:I187)</f>
        <v>-1154767156856</v>
      </c>
      <c r="K188" s="12">
        <f>SUM(K8:K187)</f>
        <v>1</v>
      </c>
      <c r="M188" s="14">
        <f>SUM(M8:M187)</f>
        <v>624765955890</v>
      </c>
      <c r="N188" s="9"/>
      <c r="O188" s="14">
        <f>SUM(O8:O187)</f>
        <v>510942012348</v>
      </c>
      <c r="P188" s="9"/>
      <c r="Q188" s="14">
        <f>SUM(Q8:Q187)</f>
        <v>54753841859</v>
      </c>
      <c r="R188" s="9"/>
      <c r="S188" s="14">
        <f>SUM(S8:S187)</f>
        <v>1190461810097</v>
      </c>
      <c r="U188" s="12">
        <f>SUM(U8:U187)</f>
        <v>0.99999999999999978</v>
      </c>
    </row>
    <row r="189" spans="1:21" ht="24.75" thickTop="1">
      <c r="A189"/>
    </row>
    <row r="190" spans="1:21">
      <c r="A190"/>
    </row>
    <row r="191" spans="1:21">
      <c r="O191" s="19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9"/>
  <sheetViews>
    <sheetView rightToLeft="1" topLeftCell="A19" workbookViewId="0">
      <selection activeCell="K27" sqref="K27:O27"/>
    </sheetView>
  </sheetViews>
  <sheetFormatPr defaultRowHeight="24"/>
  <cols>
    <col min="1" max="1" width="4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2" t="s">
        <v>157</v>
      </c>
      <c r="C6" s="23" t="s">
        <v>155</v>
      </c>
      <c r="D6" s="23" t="s">
        <v>155</v>
      </c>
      <c r="E6" s="23" t="s">
        <v>155</v>
      </c>
      <c r="F6" s="23" t="s">
        <v>155</v>
      </c>
      <c r="G6" s="23" t="s">
        <v>155</v>
      </c>
      <c r="H6" s="23" t="s">
        <v>155</v>
      </c>
      <c r="I6" s="23" t="s">
        <v>155</v>
      </c>
      <c r="K6" s="23" t="s">
        <v>156</v>
      </c>
      <c r="L6" s="23" t="s">
        <v>156</v>
      </c>
      <c r="M6" s="23" t="s">
        <v>156</v>
      </c>
      <c r="N6" s="23" t="s">
        <v>156</v>
      </c>
      <c r="O6" s="23" t="s">
        <v>156</v>
      </c>
      <c r="P6" s="23" t="s">
        <v>156</v>
      </c>
      <c r="Q6" s="23" t="s">
        <v>156</v>
      </c>
    </row>
    <row r="7" spans="1:17" ht="24.75">
      <c r="A7" s="23" t="s">
        <v>157</v>
      </c>
      <c r="C7" s="23" t="s">
        <v>194</v>
      </c>
      <c r="E7" s="23" t="s">
        <v>191</v>
      </c>
      <c r="G7" s="23" t="s">
        <v>192</v>
      </c>
      <c r="I7" s="23" t="s">
        <v>195</v>
      </c>
      <c r="K7" s="23" t="s">
        <v>194</v>
      </c>
      <c r="M7" s="23" t="s">
        <v>191</v>
      </c>
      <c r="O7" s="23" t="s">
        <v>192</v>
      </c>
      <c r="Q7" s="23" t="s">
        <v>195</v>
      </c>
    </row>
    <row r="8" spans="1:17">
      <c r="A8" s="1" t="s">
        <v>120</v>
      </c>
      <c r="C8" s="9">
        <v>0</v>
      </c>
      <c r="D8" s="9"/>
      <c r="E8" s="9">
        <v>0</v>
      </c>
      <c r="F8" s="9"/>
      <c r="G8" s="9">
        <v>30074795624</v>
      </c>
      <c r="H8" s="9"/>
      <c r="I8" s="9">
        <f>C8+E8+G8</f>
        <v>30074795624</v>
      </c>
      <c r="J8" s="9"/>
      <c r="K8" s="9">
        <v>0</v>
      </c>
      <c r="L8" s="9"/>
      <c r="M8" s="9">
        <v>0</v>
      </c>
      <c r="N8" s="9"/>
      <c r="O8" s="9">
        <v>30074795624</v>
      </c>
      <c r="P8" s="9"/>
      <c r="Q8" s="9">
        <f>K8+M8+O8</f>
        <v>30074795624</v>
      </c>
    </row>
    <row r="9" spans="1:17">
      <c r="A9" s="1" t="s">
        <v>127</v>
      </c>
      <c r="C9" s="9">
        <v>0</v>
      </c>
      <c r="D9" s="9"/>
      <c r="E9" s="9">
        <v>0</v>
      </c>
      <c r="F9" s="9"/>
      <c r="G9" s="9">
        <v>11343094360</v>
      </c>
      <c r="H9" s="9"/>
      <c r="I9" s="9">
        <f t="shared" ref="I9:I26" si="0">C9+E9+G9</f>
        <v>11343094360</v>
      </c>
      <c r="J9" s="9"/>
      <c r="K9" s="9">
        <v>0</v>
      </c>
      <c r="L9" s="9"/>
      <c r="M9" s="9">
        <v>0</v>
      </c>
      <c r="N9" s="9"/>
      <c r="O9" s="9">
        <v>11343094360</v>
      </c>
      <c r="P9" s="9"/>
      <c r="Q9" s="9">
        <f t="shared" ref="Q9:Q24" si="1">K9+M9+O9</f>
        <v>11343094360</v>
      </c>
    </row>
    <row r="10" spans="1:17">
      <c r="A10" s="1" t="s">
        <v>125</v>
      </c>
      <c r="C10" s="9">
        <v>0</v>
      </c>
      <c r="D10" s="9"/>
      <c r="E10" s="9">
        <v>0</v>
      </c>
      <c r="F10" s="9"/>
      <c r="G10" s="9">
        <v>9819816464</v>
      </c>
      <c r="H10" s="9"/>
      <c r="I10" s="9">
        <f t="shared" si="0"/>
        <v>9819816464</v>
      </c>
      <c r="J10" s="9"/>
      <c r="K10" s="9">
        <v>0</v>
      </c>
      <c r="L10" s="9"/>
      <c r="M10" s="9">
        <v>0</v>
      </c>
      <c r="N10" s="9"/>
      <c r="O10" s="9">
        <v>9819816464</v>
      </c>
      <c r="P10" s="9"/>
      <c r="Q10" s="9">
        <f t="shared" si="1"/>
        <v>9819816464</v>
      </c>
    </row>
    <row r="11" spans="1:17">
      <c r="A11" s="1" t="s">
        <v>130</v>
      </c>
      <c r="C11" s="9">
        <v>0</v>
      </c>
      <c r="D11" s="9"/>
      <c r="E11" s="9">
        <v>0</v>
      </c>
      <c r="F11" s="9"/>
      <c r="G11" s="9">
        <v>2673633847</v>
      </c>
      <c r="H11" s="9"/>
      <c r="I11" s="9">
        <f t="shared" si="0"/>
        <v>2673633847</v>
      </c>
      <c r="J11" s="9"/>
      <c r="K11" s="9">
        <v>0</v>
      </c>
      <c r="L11" s="9"/>
      <c r="M11" s="9">
        <v>0</v>
      </c>
      <c r="N11" s="9"/>
      <c r="O11" s="9">
        <v>2673633847</v>
      </c>
      <c r="P11" s="9"/>
      <c r="Q11" s="9">
        <f t="shared" si="1"/>
        <v>2673633847</v>
      </c>
    </row>
    <row r="12" spans="1:17">
      <c r="A12" s="1" t="s">
        <v>132</v>
      </c>
      <c r="C12" s="9">
        <v>0</v>
      </c>
      <c r="D12" s="9"/>
      <c r="E12" s="9">
        <v>19952725408</v>
      </c>
      <c r="F12" s="9"/>
      <c r="G12" s="9">
        <v>3245493744</v>
      </c>
      <c r="H12" s="9"/>
      <c r="I12" s="9">
        <f t="shared" si="0"/>
        <v>23198219152</v>
      </c>
      <c r="J12" s="9"/>
      <c r="K12" s="9">
        <v>0</v>
      </c>
      <c r="L12" s="9"/>
      <c r="M12" s="9">
        <v>26362398745</v>
      </c>
      <c r="N12" s="9"/>
      <c r="O12" s="9">
        <v>3245493744</v>
      </c>
      <c r="P12" s="9"/>
      <c r="Q12" s="9">
        <f t="shared" si="1"/>
        <v>29607892489</v>
      </c>
    </row>
    <row r="13" spans="1:17">
      <c r="A13" s="1" t="s">
        <v>122</v>
      </c>
      <c r="C13" s="9">
        <v>0</v>
      </c>
      <c r="D13" s="9"/>
      <c r="E13" s="9">
        <v>3053714176</v>
      </c>
      <c r="F13" s="9"/>
      <c r="G13" s="9">
        <v>2738909886</v>
      </c>
      <c r="H13" s="9"/>
      <c r="I13" s="9">
        <f t="shared" si="0"/>
        <v>5792624062</v>
      </c>
      <c r="J13" s="9"/>
      <c r="K13" s="9">
        <v>0</v>
      </c>
      <c r="L13" s="9"/>
      <c r="M13" s="9">
        <v>10473674916</v>
      </c>
      <c r="N13" s="9"/>
      <c r="O13" s="9">
        <v>2738909886</v>
      </c>
      <c r="P13" s="9"/>
      <c r="Q13" s="9">
        <f t="shared" si="1"/>
        <v>13212584802</v>
      </c>
    </row>
    <row r="14" spans="1:17">
      <c r="A14" s="1" t="s">
        <v>183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0</v>
      </c>
      <c r="L14" s="9"/>
      <c r="M14" s="9">
        <v>0</v>
      </c>
      <c r="N14" s="9"/>
      <c r="O14" s="9">
        <v>617275347</v>
      </c>
      <c r="P14" s="9"/>
      <c r="Q14" s="9">
        <f t="shared" si="1"/>
        <v>617275347</v>
      </c>
    </row>
    <row r="15" spans="1:17">
      <c r="A15" s="1" t="s">
        <v>184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0</v>
      </c>
      <c r="L15" s="9"/>
      <c r="M15" s="9">
        <v>0</v>
      </c>
      <c r="N15" s="9"/>
      <c r="O15" s="9">
        <v>182368382</v>
      </c>
      <c r="P15" s="9"/>
      <c r="Q15" s="9">
        <f t="shared" si="1"/>
        <v>182368382</v>
      </c>
    </row>
    <row r="16" spans="1:17">
      <c r="A16" s="1" t="s">
        <v>185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0</v>
      </c>
      <c r="L16" s="9"/>
      <c r="M16" s="9">
        <v>0</v>
      </c>
      <c r="N16" s="9"/>
      <c r="O16" s="9">
        <v>1563218402</v>
      </c>
      <c r="P16" s="9"/>
      <c r="Q16" s="9">
        <f t="shared" si="1"/>
        <v>1563218402</v>
      </c>
    </row>
    <row r="17" spans="1:17">
      <c r="A17" s="1" t="s">
        <v>186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0</v>
      </c>
      <c r="L17" s="9"/>
      <c r="M17" s="9">
        <v>0</v>
      </c>
      <c r="N17" s="9"/>
      <c r="O17" s="9">
        <v>2921269083</v>
      </c>
      <c r="P17" s="9"/>
      <c r="Q17" s="9">
        <f t="shared" si="1"/>
        <v>2921269083</v>
      </c>
    </row>
    <row r="18" spans="1:17">
      <c r="A18" s="1" t="s">
        <v>187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0</v>
      </c>
      <c r="L18" s="9"/>
      <c r="M18" s="9">
        <v>0</v>
      </c>
      <c r="N18" s="9"/>
      <c r="O18" s="9">
        <v>914580540</v>
      </c>
      <c r="P18" s="9"/>
      <c r="Q18" s="9">
        <f t="shared" si="1"/>
        <v>914580540</v>
      </c>
    </row>
    <row r="19" spans="1:17">
      <c r="A19" s="1" t="s">
        <v>188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0</v>
      </c>
      <c r="L19" s="9"/>
      <c r="M19" s="9">
        <v>0</v>
      </c>
      <c r="N19" s="9"/>
      <c r="O19" s="9">
        <v>2763277350</v>
      </c>
      <c r="P19" s="9"/>
      <c r="Q19" s="9">
        <f t="shared" si="1"/>
        <v>2763277350</v>
      </c>
    </row>
    <row r="20" spans="1:17">
      <c r="A20" s="1" t="s">
        <v>189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0</v>
      </c>
      <c r="L20" s="9"/>
      <c r="M20" s="9">
        <v>0</v>
      </c>
      <c r="N20" s="9"/>
      <c r="O20" s="9">
        <v>8360520</v>
      </c>
      <c r="P20" s="9"/>
      <c r="Q20" s="9">
        <f t="shared" si="1"/>
        <v>8360520</v>
      </c>
    </row>
    <row r="21" spans="1:17">
      <c r="A21" s="1" t="s">
        <v>133</v>
      </c>
      <c r="C21" s="9">
        <v>0</v>
      </c>
      <c r="D21" s="9"/>
      <c r="E21" s="9">
        <v>-91017250</v>
      </c>
      <c r="F21" s="9"/>
      <c r="G21" s="9">
        <v>0</v>
      </c>
      <c r="H21" s="9"/>
      <c r="I21" s="9">
        <f t="shared" si="0"/>
        <v>-91017250</v>
      </c>
      <c r="J21" s="9"/>
      <c r="K21" s="9">
        <v>0</v>
      </c>
      <c r="L21" s="9"/>
      <c r="M21" s="9">
        <v>-91017250</v>
      </c>
      <c r="N21" s="9"/>
      <c r="O21" s="9">
        <v>0</v>
      </c>
      <c r="P21" s="9"/>
      <c r="Q21" s="9">
        <f t="shared" si="1"/>
        <v>-91017250</v>
      </c>
    </row>
    <row r="22" spans="1:17">
      <c r="A22" s="1" t="s">
        <v>134</v>
      </c>
      <c r="C22" s="9">
        <v>0</v>
      </c>
      <c r="D22" s="9"/>
      <c r="E22" s="9">
        <v>-92503353</v>
      </c>
      <c r="F22" s="9"/>
      <c r="G22" s="9">
        <v>0</v>
      </c>
      <c r="H22" s="9"/>
      <c r="I22" s="9">
        <f t="shared" si="0"/>
        <v>-92503353</v>
      </c>
      <c r="J22" s="9"/>
      <c r="K22" s="9">
        <v>0</v>
      </c>
      <c r="L22" s="9"/>
      <c r="M22" s="9">
        <v>-92503353</v>
      </c>
      <c r="N22" s="9"/>
      <c r="O22" s="9">
        <v>0</v>
      </c>
      <c r="P22" s="9"/>
      <c r="Q22" s="9">
        <f t="shared" si="1"/>
        <v>-92503353</v>
      </c>
    </row>
    <row r="23" spans="1:17">
      <c r="A23" s="1" t="s">
        <v>128</v>
      </c>
      <c r="C23" s="9">
        <v>0</v>
      </c>
      <c r="D23" s="9"/>
      <c r="E23" s="9">
        <v>11857649840</v>
      </c>
      <c r="F23" s="9"/>
      <c r="G23" s="9">
        <v>0</v>
      </c>
      <c r="H23" s="9"/>
      <c r="I23" s="9">
        <f t="shared" si="0"/>
        <v>11857649840</v>
      </c>
      <c r="J23" s="9"/>
      <c r="K23" s="9">
        <v>0</v>
      </c>
      <c r="L23" s="9"/>
      <c r="M23" s="9">
        <v>12496567227</v>
      </c>
      <c r="N23" s="9"/>
      <c r="O23" s="9">
        <v>0</v>
      </c>
      <c r="P23" s="9"/>
      <c r="Q23" s="9">
        <f t="shared" si="1"/>
        <v>12496567227</v>
      </c>
    </row>
    <row r="24" spans="1:17">
      <c r="A24" s="1" t="s">
        <v>131</v>
      </c>
      <c r="C24" s="9">
        <v>0</v>
      </c>
      <c r="D24" s="9"/>
      <c r="E24" s="9">
        <v>849054937</v>
      </c>
      <c r="F24" s="9"/>
      <c r="G24" s="9">
        <v>0</v>
      </c>
      <c r="H24" s="9"/>
      <c r="I24" s="9">
        <f t="shared" si="0"/>
        <v>849054937</v>
      </c>
      <c r="J24" s="9"/>
      <c r="K24" s="9">
        <v>0</v>
      </c>
      <c r="L24" s="9"/>
      <c r="M24" s="9">
        <v>877392863</v>
      </c>
      <c r="N24" s="9"/>
      <c r="O24" s="9">
        <v>0</v>
      </c>
      <c r="P24" s="9"/>
      <c r="Q24" s="9">
        <f t="shared" si="1"/>
        <v>877392863</v>
      </c>
    </row>
    <row r="25" spans="1:17">
      <c r="A25" s="1" t="s">
        <v>113</v>
      </c>
      <c r="C25" s="9">
        <v>0</v>
      </c>
      <c r="D25" s="9"/>
      <c r="E25" s="9">
        <v>10311330732</v>
      </c>
      <c r="F25" s="9"/>
      <c r="G25" s="9">
        <v>0</v>
      </c>
      <c r="H25" s="9"/>
      <c r="I25" s="9">
        <f>C25+E25+G25</f>
        <v>10311330732</v>
      </c>
      <c r="J25" s="9"/>
      <c r="K25" s="9">
        <v>0</v>
      </c>
      <c r="L25" s="9"/>
      <c r="M25" s="9">
        <v>14139261665</v>
      </c>
      <c r="N25" s="9"/>
      <c r="O25" s="9">
        <v>0</v>
      </c>
      <c r="P25" s="9"/>
      <c r="Q25" s="9">
        <f>K25+M25+O25</f>
        <v>14139261665</v>
      </c>
    </row>
    <row r="26" spans="1:17">
      <c r="A26" s="1" t="s">
        <v>117</v>
      </c>
      <c r="C26" s="9">
        <v>0</v>
      </c>
      <c r="D26" s="9"/>
      <c r="E26" s="9">
        <v>1146265280</v>
      </c>
      <c r="F26" s="9"/>
      <c r="G26" s="9">
        <v>0</v>
      </c>
      <c r="H26" s="9"/>
      <c r="I26" s="9">
        <f t="shared" si="0"/>
        <v>1146265280</v>
      </c>
      <c r="J26" s="9"/>
      <c r="K26" s="9">
        <v>0</v>
      </c>
      <c r="L26" s="9"/>
      <c r="M26" s="9">
        <v>1112014155</v>
      </c>
      <c r="N26" s="9"/>
      <c r="O26" s="9">
        <v>0</v>
      </c>
      <c r="P26" s="9"/>
      <c r="Q26" s="9">
        <f>K26+M26+O26</f>
        <v>1112014155</v>
      </c>
    </row>
    <row r="27" spans="1:17" ht="24.75" thickBot="1">
      <c r="C27" s="14">
        <f>SUM(C8:C26)</f>
        <v>0</v>
      </c>
      <c r="D27" s="9"/>
      <c r="E27" s="14">
        <f>SUM(E8:E26)</f>
        <v>46987219770</v>
      </c>
      <c r="F27" s="9"/>
      <c r="G27" s="14">
        <f>SUM(G8:G26)</f>
        <v>59895743925</v>
      </c>
      <c r="H27" s="9"/>
      <c r="I27" s="14">
        <f>SUM(I8:I26)</f>
        <v>106882963695</v>
      </c>
      <c r="J27" s="9"/>
      <c r="K27" s="14">
        <f>SUM(K8:K26)</f>
        <v>0</v>
      </c>
      <c r="L27" s="9"/>
      <c r="M27" s="14">
        <f>SUM(M8:M26)</f>
        <v>65277788968</v>
      </c>
      <c r="N27" s="9"/>
      <c r="O27" s="14">
        <f>SUM(O8:O26)</f>
        <v>68866093549</v>
      </c>
      <c r="P27" s="9"/>
      <c r="Q27" s="14">
        <f>SUM(Q8:Q26)</f>
        <v>134143882517</v>
      </c>
    </row>
    <row r="28" spans="1:17" ht="24.75" thickTop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1"/>
  <sheetViews>
    <sheetView rightToLeft="1" workbookViewId="0">
      <selection activeCell="G14" sqref="G14"/>
    </sheetView>
  </sheetViews>
  <sheetFormatPr defaultRowHeight="24"/>
  <cols>
    <col min="1" max="1" width="25.57031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24.75">
      <c r="A3" s="22" t="s">
        <v>153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3" ht="24.75">
      <c r="A6" s="23" t="s">
        <v>196</v>
      </c>
      <c r="B6" s="23" t="s">
        <v>196</v>
      </c>
      <c r="C6" s="23" t="s">
        <v>196</v>
      </c>
      <c r="E6" s="23" t="s">
        <v>155</v>
      </c>
      <c r="F6" s="23" t="s">
        <v>155</v>
      </c>
      <c r="G6" s="23" t="s">
        <v>155</v>
      </c>
      <c r="I6" s="23" t="s">
        <v>156</v>
      </c>
      <c r="J6" s="23" t="s">
        <v>156</v>
      </c>
      <c r="K6" s="23" t="s">
        <v>156</v>
      </c>
    </row>
    <row r="7" spans="1:13" ht="24.75">
      <c r="A7" s="23" t="s">
        <v>197</v>
      </c>
      <c r="C7" s="23" t="s">
        <v>140</v>
      </c>
      <c r="E7" s="23" t="s">
        <v>198</v>
      </c>
      <c r="G7" s="23" t="s">
        <v>199</v>
      </c>
      <c r="I7" s="23" t="s">
        <v>198</v>
      </c>
      <c r="K7" s="23" t="s">
        <v>199</v>
      </c>
    </row>
    <row r="8" spans="1:13">
      <c r="A8" s="1" t="s">
        <v>146</v>
      </c>
      <c r="C8" s="4" t="s">
        <v>147</v>
      </c>
      <c r="D8" s="4"/>
      <c r="E8" s="7">
        <v>32547392802</v>
      </c>
      <c r="F8" s="4"/>
      <c r="G8" s="11">
        <f>E8/$E$10</f>
        <v>0.9972440925417444</v>
      </c>
      <c r="H8" s="4"/>
      <c r="I8" s="7">
        <v>50692654347</v>
      </c>
      <c r="J8" s="4"/>
      <c r="K8" s="11">
        <f>I8/$I$10</f>
        <v>0.9957973079765412</v>
      </c>
    </row>
    <row r="9" spans="1:13">
      <c r="A9" s="1" t="s">
        <v>150</v>
      </c>
      <c r="C9" s="4" t="s">
        <v>151</v>
      </c>
      <c r="D9" s="4"/>
      <c r="E9" s="7">
        <v>89945484</v>
      </c>
      <c r="F9" s="4"/>
      <c r="G9" s="11">
        <f>E9/$E$10</f>
        <v>2.755907458255648E-3</v>
      </c>
      <c r="H9" s="4"/>
      <c r="I9" s="7">
        <v>213944758</v>
      </c>
      <c r="J9" s="4"/>
      <c r="K9" s="11">
        <f>I9/$I$10</f>
        <v>4.2026920234588313E-3</v>
      </c>
    </row>
    <row r="10" spans="1:13" ht="24.75" thickBot="1">
      <c r="E10" s="8">
        <f>SUM(E8:E9)</f>
        <v>32637338286</v>
      </c>
      <c r="F10" s="4"/>
      <c r="G10" s="16">
        <f>SUM(G8:G9)</f>
        <v>1</v>
      </c>
      <c r="H10" s="4"/>
      <c r="I10" s="8">
        <f>SUM(I8:I9)</f>
        <v>50906599105</v>
      </c>
      <c r="J10" s="4"/>
      <c r="K10" s="16">
        <f>SUM(K8:K9)</f>
        <v>1</v>
      </c>
    </row>
    <row r="11" spans="1:13" ht="24.75" thickTop="1">
      <c r="E11" s="3"/>
      <c r="I11" s="3"/>
      <c r="M11" s="1" t="s">
        <v>206</v>
      </c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0"/>
  <sheetViews>
    <sheetView rightToLeft="1" workbookViewId="0">
      <selection activeCell="G15" sqref="G15"/>
    </sheetView>
  </sheetViews>
  <sheetFormatPr defaultRowHeight="24"/>
  <cols>
    <col min="1" max="1" width="31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7" ht="24.75">
      <c r="A2" s="22" t="s">
        <v>0</v>
      </c>
      <c r="B2" s="22"/>
      <c r="C2" s="22"/>
      <c r="D2" s="22"/>
      <c r="E2" s="22"/>
    </row>
    <row r="3" spans="1:7" ht="24.75">
      <c r="A3" s="22" t="s">
        <v>153</v>
      </c>
      <c r="B3" s="22"/>
      <c r="C3" s="22"/>
      <c r="D3" s="22"/>
      <c r="E3" s="22"/>
    </row>
    <row r="4" spans="1:7" ht="24.75">
      <c r="A4" s="22" t="s">
        <v>2</v>
      </c>
      <c r="B4" s="22"/>
      <c r="C4" s="22"/>
      <c r="D4" s="22"/>
      <c r="E4" s="22"/>
    </row>
    <row r="5" spans="1:7" ht="24.75">
      <c r="C5" s="22" t="s">
        <v>155</v>
      </c>
      <c r="E5" s="2" t="s">
        <v>207</v>
      </c>
      <c r="G5" s="17"/>
    </row>
    <row r="6" spans="1:7" ht="24.75">
      <c r="A6" s="22" t="s">
        <v>200</v>
      </c>
      <c r="C6" s="23"/>
      <c r="E6" s="5" t="s">
        <v>208</v>
      </c>
    </row>
    <row r="7" spans="1:7" ht="24.75">
      <c r="A7" s="23" t="s">
        <v>200</v>
      </c>
      <c r="C7" s="23" t="s">
        <v>143</v>
      </c>
      <c r="E7" s="23" t="s">
        <v>143</v>
      </c>
    </row>
    <row r="8" spans="1:7">
      <c r="A8" s="1" t="s">
        <v>201</v>
      </c>
      <c r="C8" s="3">
        <v>17246623150</v>
      </c>
      <c r="E8" s="3">
        <v>154462353554</v>
      </c>
    </row>
    <row r="9" spans="1:7" ht="25.5" thickBot="1">
      <c r="A9" s="2" t="s">
        <v>162</v>
      </c>
      <c r="C9" s="18">
        <v>17246623150</v>
      </c>
      <c r="E9" s="18">
        <v>154462353554</v>
      </c>
    </row>
    <row r="10" spans="1:7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0"/>
  <sheetViews>
    <sheetView rightToLeft="1" tabSelected="1" workbookViewId="0">
      <selection activeCell="Q95" sqref="Q95"/>
    </sheetView>
  </sheetViews>
  <sheetFormatPr defaultRowHeight="24"/>
  <cols>
    <col min="1" max="1" width="35.7109375" style="1" bestFit="1" customWidth="1"/>
    <col min="2" max="2" width="1" style="1" customWidth="1"/>
    <col min="3" max="3" width="1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>
      <c r="A6" s="22" t="s">
        <v>3</v>
      </c>
      <c r="C6" s="23" t="s">
        <v>205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J8" s="6"/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1" t="s">
        <v>15</v>
      </c>
      <c r="C9" s="9">
        <v>38082829</v>
      </c>
      <c r="D9" s="9"/>
      <c r="E9" s="9">
        <v>296029234613</v>
      </c>
      <c r="F9" s="9"/>
      <c r="G9" s="9">
        <v>383597241084.771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38082829</v>
      </c>
      <c r="R9" s="9"/>
      <c r="S9" s="9">
        <v>10210</v>
      </c>
      <c r="T9" s="9"/>
      <c r="U9" s="9">
        <v>296029234613</v>
      </c>
      <c r="V9" s="9"/>
      <c r="W9" s="9">
        <v>386512171269.664</v>
      </c>
      <c r="X9" s="4"/>
      <c r="Y9" s="11">
        <v>8.134535437049329E-3</v>
      </c>
    </row>
    <row r="10" spans="1:25">
      <c r="A10" s="1" t="s">
        <v>16</v>
      </c>
      <c r="C10" s="9">
        <v>24405833</v>
      </c>
      <c r="D10" s="9"/>
      <c r="E10" s="9">
        <v>200235580158</v>
      </c>
      <c r="F10" s="9"/>
      <c r="G10" s="9">
        <v>206215255496.02499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24405833</v>
      </c>
      <c r="R10" s="9"/>
      <c r="S10" s="9">
        <v>8250</v>
      </c>
      <c r="T10" s="9"/>
      <c r="U10" s="9">
        <v>200235580158</v>
      </c>
      <c r="V10" s="9"/>
      <c r="W10" s="9">
        <v>200150100922.612</v>
      </c>
      <c r="X10" s="4"/>
      <c r="Y10" s="11">
        <v>4.2123591692745559E-3</v>
      </c>
    </row>
    <row r="11" spans="1:25">
      <c r="A11" s="1" t="s">
        <v>17</v>
      </c>
      <c r="C11" s="9">
        <v>6500000</v>
      </c>
      <c r="D11" s="9"/>
      <c r="E11" s="9">
        <v>3636429037</v>
      </c>
      <c r="F11" s="9"/>
      <c r="G11" s="9">
        <v>3060711663.75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6500000</v>
      </c>
      <c r="R11" s="9"/>
      <c r="S11" s="9">
        <v>434</v>
      </c>
      <c r="T11" s="9"/>
      <c r="U11" s="9">
        <v>3636429037</v>
      </c>
      <c r="V11" s="9"/>
      <c r="W11" s="9">
        <v>2820273592.5</v>
      </c>
      <c r="X11" s="4"/>
      <c r="Y11" s="11">
        <v>5.9355480074545008E-5</v>
      </c>
    </row>
    <row r="12" spans="1:25">
      <c r="A12" s="1" t="s">
        <v>18</v>
      </c>
      <c r="C12" s="9">
        <v>3800000</v>
      </c>
      <c r="D12" s="9"/>
      <c r="E12" s="9">
        <v>1175099573</v>
      </c>
      <c r="F12" s="9"/>
      <c r="G12" s="9">
        <v>930760267.5</v>
      </c>
      <c r="H12" s="9"/>
      <c r="I12" s="9">
        <v>14239000</v>
      </c>
      <c r="J12" s="9"/>
      <c r="K12" s="9">
        <v>2669478152</v>
      </c>
      <c r="L12" s="9"/>
      <c r="M12" s="9">
        <v>0</v>
      </c>
      <c r="N12" s="9"/>
      <c r="O12" s="9">
        <v>0</v>
      </c>
      <c r="P12" s="9"/>
      <c r="Q12" s="9">
        <v>18039000</v>
      </c>
      <c r="R12" s="9"/>
      <c r="S12" s="9">
        <v>208</v>
      </c>
      <c r="T12" s="9"/>
      <c r="U12" s="9">
        <v>3844577725</v>
      </c>
      <c r="V12" s="9"/>
      <c r="W12" s="9">
        <v>3751145831.1599998</v>
      </c>
      <c r="X12" s="4"/>
      <c r="Y12" s="11">
        <v>7.8946617884956117E-5</v>
      </c>
    </row>
    <row r="13" spans="1:25">
      <c r="A13" s="1" t="s">
        <v>19</v>
      </c>
      <c r="C13" s="9">
        <v>6200000</v>
      </c>
      <c r="D13" s="9"/>
      <c r="E13" s="9">
        <v>175644776</v>
      </c>
      <c r="F13" s="9"/>
      <c r="G13" s="9">
        <v>185952105</v>
      </c>
      <c r="H13" s="9"/>
      <c r="I13" s="9">
        <v>29168000</v>
      </c>
      <c r="J13" s="9"/>
      <c r="K13" s="9">
        <v>891891429</v>
      </c>
      <c r="L13" s="9"/>
      <c r="M13" s="9">
        <v>0</v>
      </c>
      <c r="N13" s="9"/>
      <c r="O13" s="9">
        <v>0</v>
      </c>
      <c r="P13" s="9"/>
      <c r="Q13" s="9">
        <v>23601000</v>
      </c>
      <c r="R13" s="9"/>
      <c r="S13" s="9">
        <v>29</v>
      </c>
      <c r="T13" s="9"/>
      <c r="U13" s="9">
        <v>712364926</v>
      </c>
      <c r="V13" s="9"/>
      <c r="W13" s="9">
        <v>684252759.53250003</v>
      </c>
      <c r="X13" s="4"/>
      <c r="Y13" s="11">
        <v>1.4400784073711722E-5</v>
      </c>
    </row>
    <row r="14" spans="1:25">
      <c r="A14" s="1" t="s">
        <v>20</v>
      </c>
      <c r="C14" s="9">
        <v>28385000</v>
      </c>
      <c r="D14" s="9"/>
      <c r="E14" s="9">
        <v>84641766041</v>
      </c>
      <c r="F14" s="9"/>
      <c r="G14" s="9">
        <v>85043353279.5</v>
      </c>
      <c r="H14" s="9"/>
      <c r="I14" s="9">
        <v>48440000</v>
      </c>
      <c r="J14" s="9"/>
      <c r="K14" s="9">
        <v>135624030225</v>
      </c>
      <c r="L14" s="9"/>
      <c r="M14" s="9">
        <v>-6950000</v>
      </c>
      <c r="N14" s="9"/>
      <c r="O14" s="9">
        <v>18356192422</v>
      </c>
      <c r="P14" s="9"/>
      <c r="Q14" s="9">
        <v>69875000</v>
      </c>
      <c r="R14" s="9"/>
      <c r="S14" s="9">
        <v>2628</v>
      </c>
      <c r="T14" s="9"/>
      <c r="U14" s="9">
        <v>199996285874</v>
      </c>
      <c r="V14" s="9"/>
      <c r="W14" s="9">
        <v>182538892575</v>
      </c>
      <c r="X14" s="4"/>
      <c r="Y14" s="11">
        <v>3.8417136656095268E-3</v>
      </c>
    </row>
    <row r="15" spans="1:25">
      <c r="A15" s="1" t="s">
        <v>21</v>
      </c>
      <c r="C15" s="9">
        <v>2142000</v>
      </c>
      <c r="D15" s="9"/>
      <c r="E15" s="9">
        <v>4564780203</v>
      </c>
      <c r="F15" s="9"/>
      <c r="G15" s="9">
        <v>5448763800.8999996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2142000</v>
      </c>
      <c r="R15" s="9"/>
      <c r="S15" s="9">
        <v>2247</v>
      </c>
      <c r="T15" s="9"/>
      <c r="U15" s="9">
        <v>4564780203</v>
      </c>
      <c r="V15" s="9"/>
      <c r="W15" s="9">
        <v>4784436209.6999998</v>
      </c>
      <c r="X15" s="4"/>
      <c r="Y15" s="11">
        <v>1.0069324794161081E-4</v>
      </c>
    </row>
    <row r="16" spans="1:25">
      <c r="A16" s="1" t="s">
        <v>22</v>
      </c>
      <c r="C16" s="9">
        <v>449909653</v>
      </c>
      <c r="D16" s="9"/>
      <c r="E16" s="9">
        <v>1575348895213</v>
      </c>
      <c r="F16" s="9"/>
      <c r="G16" s="9">
        <v>1720504160602.21</v>
      </c>
      <c r="H16" s="9"/>
      <c r="I16" s="9">
        <v>0</v>
      </c>
      <c r="J16" s="9"/>
      <c r="K16" s="9">
        <v>0</v>
      </c>
      <c r="L16" s="9"/>
      <c r="M16" s="9">
        <v>-427665</v>
      </c>
      <c r="N16" s="9"/>
      <c r="O16" s="9">
        <v>1668021423</v>
      </c>
      <c r="P16" s="9"/>
      <c r="Q16" s="9">
        <v>449481988</v>
      </c>
      <c r="R16" s="9"/>
      <c r="S16" s="9">
        <v>3907</v>
      </c>
      <c r="T16" s="9"/>
      <c r="U16" s="9">
        <v>1573851435487</v>
      </c>
      <c r="V16" s="9"/>
      <c r="W16" s="9">
        <v>1745677176659.6599</v>
      </c>
      <c r="X16" s="4"/>
      <c r="Y16" s="11">
        <v>3.6739523126889835E-2</v>
      </c>
    </row>
    <row r="17" spans="1:25">
      <c r="A17" s="1" t="s">
        <v>23</v>
      </c>
      <c r="C17" s="9">
        <v>540000</v>
      </c>
      <c r="D17" s="9"/>
      <c r="E17" s="9">
        <v>1059912674</v>
      </c>
      <c r="F17" s="9"/>
      <c r="G17" s="9">
        <v>1198108584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540000</v>
      </c>
      <c r="R17" s="9"/>
      <c r="S17" s="9">
        <v>1948</v>
      </c>
      <c r="T17" s="9"/>
      <c r="U17" s="9">
        <v>1059912674</v>
      </c>
      <c r="V17" s="9"/>
      <c r="W17" s="9">
        <v>1045661076</v>
      </c>
      <c r="X17" s="4"/>
      <c r="Y17" s="11">
        <v>2.2006983764375794E-5</v>
      </c>
    </row>
    <row r="18" spans="1:25">
      <c r="A18" s="1" t="s">
        <v>24</v>
      </c>
      <c r="C18" s="9">
        <v>295705569</v>
      </c>
      <c r="D18" s="9"/>
      <c r="E18" s="9">
        <v>1146710204951</v>
      </c>
      <c r="F18" s="9"/>
      <c r="G18" s="9">
        <v>1330106196911.6399</v>
      </c>
      <c r="H18" s="9"/>
      <c r="I18" s="9">
        <v>47597000</v>
      </c>
      <c r="J18" s="9"/>
      <c r="K18" s="9">
        <v>207225471369</v>
      </c>
      <c r="L18" s="9"/>
      <c r="M18" s="9">
        <v>-791000</v>
      </c>
      <c r="N18" s="9"/>
      <c r="O18" s="9">
        <v>3456833307</v>
      </c>
      <c r="P18" s="9"/>
      <c r="Q18" s="9">
        <v>340547569</v>
      </c>
      <c r="R18" s="9"/>
      <c r="S18" s="9">
        <v>4414</v>
      </c>
      <c r="T18" s="9"/>
      <c r="U18" s="9">
        <v>1343073048320</v>
      </c>
      <c r="V18" s="9"/>
      <c r="W18" s="9">
        <v>1494233066597.0801</v>
      </c>
      <c r="X18" s="4"/>
      <c r="Y18" s="11">
        <v>3.1447630204029318E-2</v>
      </c>
    </row>
    <row r="19" spans="1:25">
      <c r="A19" s="1" t="s">
        <v>25</v>
      </c>
      <c r="C19" s="9">
        <v>71408450</v>
      </c>
      <c r="D19" s="9"/>
      <c r="E19" s="9">
        <v>807719217722</v>
      </c>
      <c r="F19" s="9"/>
      <c r="G19" s="9">
        <v>1014355211334.53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71408450</v>
      </c>
      <c r="R19" s="9"/>
      <c r="S19" s="9">
        <v>13600</v>
      </c>
      <c r="T19" s="9"/>
      <c r="U19" s="9">
        <v>807719217722</v>
      </c>
      <c r="V19" s="9"/>
      <c r="W19" s="9">
        <v>965376548226</v>
      </c>
      <c r="X19" s="4"/>
      <c r="Y19" s="11">
        <v>2.0317315534578363E-2</v>
      </c>
    </row>
    <row r="20" spans="1:25">
      <c r="A20" s="1" t="s">
        <v>26</v>
      </c>
      <c r="C20" s="9">
        <v>547268</v>
      </c>
      <c r="D20" s="9"/>
      <c r="E20" s="9">
        <v>18504251354</v>
      </c>
      <c r="F20" s="9"/>
      <c r="G20" s="9">
        <v>21053254933.98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547268</v>
      </c>
      <c r="R20" s="9"/>
      <c r="S20" s="9">
        <v>35350</v>
      </c>
      <c r="T20" s="9"/>
      <c r="U20" s="9">
        <v>18504251354</v>
      </c>
      <c r="V20" s="9"/>
      <c r="W20" s="9">
        <v>19230815553.389999</v>
      </c>
      <c r="X20" s="4"/>
      <c r="Y20" s="11">
        <v>4.0473175809324971E-4</v>
      </c>
    </row>
    <row r="21" spans="1:25">
      <c r="A21" s="1" t="s">
        <v>27</v>
      </c>
      <c r="C21" s="9">
        <v>138234422</v>
      </c>
      <c r="D21" s="9"/>
      <c r="E21" s="9">
        <v>974377145572</v>
      </c>
      <c r="F21" s="9"/>
      <c r="G21" s="9">
        <v>1194109647273.28</v>
      </c>
      <c r="H21" s="9"/>
      <c r="I21" s="9">
        <v>30000</v>
      </c>
      <c r="J21" s="9"/>
      <c r="K21" s="9">
        <v>254335804</v>
      </c>
      <c r="L21" s="9"/>
      <c r="M21" s="9">
        <v>-863000</v>
      </c>
      <c r="N21" s="9"/>
      <c r="O21" s="9">
        <v>6588380799</v>
      </c>
      <c r="P21" s="9"/>
      <c r="Q21" s="9">
        <v>137401422</v>
      </c>
      <c r="R21" s="9"/>
      <c r="S21" s="9">
        <v>8260</v>
      </c>
      <c r="T21" s="9"/>
      <c r="U21" s="9">
        <v>968548159605</v>
      </c>
      <c r="V21" s="9"/>
      <c r="W21" s="9">
        <v>1128182878032.97</v>
      </c>
      <c r="X21" s="4"/>
      <c r="Y21" s="11">
        <v>2.3743737669851189E-2</v>
      </c>
    </row>
    <row r="22" spans="1:25">
      <c r="A22" s="1" t="s">
        <v>28</v>
      </c>
      <c r="C22" s="9">
        <v>755000</v>
      </c>
      <c r="D22" s="9"/>
      <c r="E22" s="9">
        <v>8067975982</v>
      </c>
      <c r="F22" s="9"/>
      <c r="G22" s="9">
        <v>8931042225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755000</v>
      </c>
      <c r="R22" s="9"/>
      <c r="S22" s="9">
        <v>10620</v>
      </c>
      <c r="T22" s="9"/>
      <c r="U22" s="9">
        <v>8067975982</v>
      </c>
      <c r="V22" s="9"/>
      <c r="W22" s="9">
        <v>7970392305</v>
      </c>
      <c r="X22" s="4"/>
      <c r="Y22" s="11">
        <v>1.6774488223547565E-4</v>
      </c>
    </row>
    <row r="23" spans="1:25">
      <c r="A23" s="1" t="s">
        <v>29</v>
      </c>
      <c r="C23" s="9">
        <v>1756000</v>
      </c>
      <c r="D23" s="9"/>
      <c r="E23" s="9">
        <v>7153035463</v>
      </c>
      <c r="F23" s="9"/>
      <c r="G23" s="9">
        <v>7973680622.3999996</v>
      </c>
      <c r="H23" s="9"/>
      <c r="I23" s="9">
        <v>0</v>
      </c>
      <c r="J23" s="9"/>
      <c r="K23" s="9">
        <v>0</v>
      </c>
      <c r="L23" s="9"/>
      <c r="M23" s="9">
        <v>-1756000</v>
      </c>
      <c r="N23" s="9"/>
      <c r="O23" s="9">
        <v>6998905115</v>
      </c>
      <c r="P23" s="9"/>
      <c r="Q23" s="9">
        <v>0</v>
      </c>
      <c r="R23" s="9"/>
      <c r="S23" s="9">
        <v>0</v>
      </c>
      <c r="T23" s="9"/>
      <c r="U23" s="9">
        <v>0</v>
      </c>
      <c r="V23" s="9"/>
      <c r="W23" s="9">
        <v>0</v>
      </c>
      <c r="X23" s="4"/>
      <c r="Y23" s="11">
        <v>0</v>
      </c>
    </row>
    <row r="24" spans="1:25">
      <c r="A24" s="1" t="s">
        <v>30</v>
      </c>
      <c r="C24" s="9">
        <v>3915991</v>
      </c>
      <c r="D24" s="9"/>
      <c r="E24" s="9">
        <v>716367892017</v>
      </c>
      <c r="F24" s="9"/>
      <c r="G24" s="9">
        <v>657786900432.87903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3915991</v>
      </c>
      <c r="R24" s="9"/>
      <c r="S24" s="9">
        <v>161030</v>
      </c>
      <c r="T24" s="9"/>
      <c r="U24" s="9">
        <v>716367892017</v>
      </c>
      <c r="V24" s="9"/>
      <c r="W24" s="9">
        <v>626840008147.15601</v>
      </c>
      <c r="X24" s="4"/>
      <c r="Y24" s="11">
        <v>1.3192475266388946E-2</v>
      </c>
    </row>
    <row r="25" spans="1:25">
      <c r="A25" s="1" t="s">
        <v>31</v>
      </c>
      <c r="C25" s="9">
        <v>75300000</v>
      </c>
      <c r="D25" s="9"/>
      <c r="E25" s="9">
        <v>1027164584557</v>
      </c>
      <c r="F25" s="9"/>
      <c r="G25" s="9">
        <v>1122779475000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75300000</v>
      </c>
      <c r="R25" s="9"/>
      <c r="S25" s="9">
        <v>14520</v>
      </c>
      <c r="T25" s="9"/>
      <c r="U25" s="9">
        <v>1027164584557</v>
      </c>
      <c r="V25" s="9"/>
      <c r="W25" s="9">
        <v>1086850531800</v>
      </c>
      <c r="X25" s="4"/>
      <c r="Y25" s="11">
        <v>2.2873857081035495E-2</v>
      </c>
    </row>
    <row r="26" spans="1:25">
      <c r="A26" s="1" t="s">
        <v>32</v>
      </c>
      <c r="C26" s="9">
        <v>25925571</v>
      </c>
      <c r="D26" s="9"/>
      <c r="E26" s="9">
        <v>1170934401510</v>
      </c>
      <c r="F26" s="9"/>
      <c r="G26" s="9">
        <v>1170017648905.77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25925571</v>
      </c>
      <c r="R26" s="9"/>
      <c r="S26" s="9">
        <v>43150</v>
      </c>
      <c r="T26" s="9"/>
      <c r="U26" s="9">
        <v>1170934401510</v>
      </c>
      <c r="V26" s="9"/>
      <c r="W26" s="9">
        <v>1112032192737.53</v>
      </c>
      <c r="X26" s="4"/>
      <c r="Y26" s="11">
        <v>2.3403830335402134E-2</v>
      </c>
    </row>
    <row r="27" spans="1:25">
      <c r="A27" s="1" t="s">
        <v>33</v>
      </c>
      <c r="C27" s="9">
        <v>2744903</v>
      </c>
      <c r="D27" s="9"/>
      <c r="E27" s="9">
        <v>531823608614</v>
      </c>
      <c r="F27" s="9"/>
      <c r="G27" s="9">
        <v>373404917695.47699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2744903</v>
      </c>
      <c r="R27" s="9"/>
      <c r="S27" s="9">
        <v>128000</v>
      </c>
      <c r="T27" s="9"/>
      <c r="U27" s="9">
        <v>531823608614</v>
      </c>
      <c r="V27" s="9"/>
      <c r="W27" s="9">
        <v>349257065875.20001</v>
      </c>
      <c r="X27" s="4"/>
      <c r="Y27" s="11">
        <v>7.3504644618798583E-3</v>
      </c>
    </row>
    <row r="28" spans="1:25">
      <c r="A28" s="1" t="s">
        <v>34</v>
      </c>
      <c r="C28" s="9">
        <v>3450000</v>
      </c>
      <c r="D28" s="9"/>
      <c r="E28" s="9">
        <v>201299440601</v>
      </c>
      <c r="F28" s="9"/>
      <c r="G28" s="9">
        <v>151376916150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3450000</v>
      </c>
      <c r="R28" s="9"/>
      <c r="S28" s="9">
        <v>42890</v>
      </c>
      <c r="T28" s="9"/>
      <c r="U28" s="9">
        <v>201299440601</v>
      </c>
      <c r="V28" s="9"/>
      <c r="W28" s="9">
        <v>147090075525</v>
      </c>
      <c r="X28" s="4"/>
      <c r="Y28" s="11">
        <v>3.0956578362485439E-3</v>
      </c>
    </row>
    <row r="29" spans="1:25">
      <c r="A29" s="1" t="s">
        <v>35</v>
      </c>
      <c r="C29" s="9">
        <v>17978253</v>
      </c>
      <c r="D29" s="9"/>
      <c r="E29" s="9">
        <v>466522337816</v>
      </c>
      <c r="F29" s="9"/>
      <c r="G29" s="9">
        <v>451607306112.80499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17978253</v>
      </c>
      <c r="R29" s="9"/>
      <c r="S29" s="9">
        <v>22870</v>
      </c>
      <c r="T29" s="9"/>
      <c r="U29" s="9">
        <v>466522337816</v>
      </c>
      <c r="V29" s="9"/>
      <c r="W29" s="9">
        <v>408716228365.646</v>
      </c>
      <c r="X29" s="4"/>
      <c r="Y29" s="11">
        <v>8.6018420388057747E-3</v>
      </c>
    </row>
    <row r="30" spans="1:25">
      <c r="A30" s="1" t="s">
        <v>36</v>
      </c>
      <c r="C30" s="9">
        <v>3213381</v>
      </c>
      <c r="D30" s="9"/>
      <c r="E30" s="9">
        <v>155599301847</v>
      </c>
      <c r="F30" s="9"/>
      <c r="G30" s="9">
        <v>198842771094.862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3213381</v>
      </c>
      <c r="R30" s="9"/>
      <c r="S30" s="9">
        <v>62900</v>
      </c>
      <c r="T30" s="9"/>
      <c r="U30" s="9">
        <v>155599301847</v>
      </c>
      <c r="V30" s="9"/>
      <c r="W30" s="9">
        <v>200919040993.845</v>
      </c>
      <c r="X30" s="4"/>
      <c r="Y30" s="11">
        <v>4.2285422825717777E-3</v>
      </c>
    </row>
    <row r="31" spans="1:25">
      <c r="A31" s="1" t="s">
        <v>37</v>
      </c>
      <c r="C31" s="9">
        <v>27217824</v>
      </c>
      <c r="D31" s="9"/>
      <c r="E31" s="9">
        <v>326057659157</v>
      </c>
      <c r="F31" s="9"/>
      <c r="G31" s="9">
        <v>568173436891.19995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27217824</v>
      </c>
      <c r="R31" s="9"/>
      <c r="S31" s="9">
        <v>22100</v>
      </c>
      <c r="T31" s="9"/>
      <c r="U31" s="9">
        <v>326057659157</v>
      </c>
      <c r="V31" s="9"/>
      <c r="W31" s="9">
        <v>597934902633.12</v>
      </c>
      <c r="X31" s="4"/>
      <c r="Y31" s="11">
        <v>1.2584138394762905E-2</v>
      </c>
    </row>
    <row r="32" spans="1:25">
      <c r="A32" s="1" t="s">
        <v>38</v>
      </c>
      <c r="C32" s="9">
        <v>4685772</v>
      </c>
      <c r="D32" s="9"/>
      <c r="E32" s="9">
        <v>264957684097</v>
      </c>
      <c r="F32" s="9"/>
      <c r="G32" s="9">
        <v>362616865466.31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4685772</v>
      </c>
      <c r="R32" s="9"/>
      <c r="S32" s="9">
        <v>75000</v>
      </c>
      <c r="T32" s="9"/>
      <c r="U32" s="9">
        <v>264957684097</v>
      </c>
      <c r="V32" s="9"/>
      <c r="W32" s="9">
        <v>349341874245</v>
      </c>
      <c r="X32" s="4"/>
      <c r="Y32" s="11">
        <v>7.352249338892218E-3</v>
      </c>
    </row>
    <row r="33" spans="1:25">
      <c r="A33" s="1" t="s">
        <v>39</v>
      </c>
      <c r="C33" s="9">
        <v>8211446</v>
      </c>
      <c r="D33" s="9"/>
      <c r="E33" s="9">
        <v>30390561646</v>
      </c>
      <c r="F33" s="9"/>
      <c r="G33" s="9">
        <v>26773288299.863998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8211446</v>
      </c>
      <c r="R33" s="9"/>
      <c r="S33" s="9">
        <v>3315</v>
      </c>
      <c r="T33" s="9"/>
      <c r="U33" s="9">
        <v>30390561646</v>
      </c>
      <c r="V33" s="9"/>
      <c r="W33" s="9">
        <v>27058978876.234501</v>
      </c>
      <c r="X33" s="4"/>
      <c r="Y33" s="11">
        <v>5.6948328906705921E-4</v>
      </c>
    </row>
    <row r="34" spans="1:25">
      <c r="A34" s="1" t="s">
        <v>40</v>
      </c>
      <c r="C34" s="9">
        <v>21868021</v>
      </c>
      <c r="D34" s="9"/>
      <c r="E34" s="9">
        <v>339361517999</v>
      </c>
      <c r="F34" s="9"/>
      <c r="G34" s="9">
        <v>278245200320.64001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21868021</v>
      </c>
      <c r="R34" s="9"/>
      <c r="S34" s="9">
        <v>12690</v>
      </c>
      <c r="T34" s="9"/>
      <c r="U34" s="9">
        <v>339361517999</v>
      </c>
      <c r="V34" s="9"/>
      <c r="W34" s="9">
        <v>275854030630.38501</v>
      </c>
      <c r="X34" s="4"/>
      <c r="Y34" s="11">
        <v>5.8056241288458417E-3</v>
      </c>
    </row>
    <row r="35" spans="1:25">
      <c r="A35" s="1" t="s">
        <v>41</v>
      </c>
      <c r="C35" s="9">
        <v>34133101</v>
      </c>
      <c r="D35" s="9"/>
      <c r="E35" s="9">
        <v>702261713081</v>
      </c>
      <c r="F35" s="9"/>
      <c r="G35" s="9">
        <v>644670171931.94995</v>
      </c>
      <c r="H35" s="9"/>
      <c r="I35" s="9">
        <v>5393885</v>
      </c>
      <c r="J35" s="9"/>
      <c r="K35" s="9">
        <v>100788326189</v>
      </c>
      <c r="L35" s="9"/>
      <c r="M35" s="9">
        <v>0</v>
      </c>
      <c r="N35" s="9"/>
      <c r="O35" s="9">
        <v>0</v>
      </c>
      <c r="P35" s="9"/>
      <c r="Q35" s="9">
        <v>39526986</v>
      </c>
      <c r="R35" s="9"/>
      <c r="S35" s="9">
        <v>18750</v>
      </c>
      <c r="T35" s="9"/>
      <c r="U35" s="9">
        <v>803050039270</v>
      </c>
      <c r="V35" s="9"/>
      <c r="W35" s="9">
        <v>736721258124.375</v>
      </c>
      <c r="X35" s="4"/>
      <c r="Y35" s="11">
        <v>1.5505036133154897E-2</v>
      </c>
    </row>
    <row r="36" spans="1:25">
      <c r="A36" s="1" t="s">
        <v>42</v>
      </c>
      <c r="C36" s="9">
        <v>9230072</v>
      </c>
      <c r="D36" s="9"/>
      <c r="E36" s="9">
        <v>324183642060</v>
      </c>
      <c r="F36" s="9"/>
      <c r="G36" s="9">
        <v>488576901062.70001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9230072</v>
      </c>
      <c r="R36" s="9"/>
      <c r="S36" s="9">
        <v>51850</v>
      </c>
      <c r="T36" s="9"/>
      <c r="U36" s="9">
        <v>324183642060</v>
      </c>
      <c r="V36" s="9"/>
      <c r="W36" s="9">
        <v>475731686762.46002</v>
      </c>
      <c r="X36" s="4"/>
      <c r="Y36" s="11">
        <v>1.0012249424861033E-2</v>
      </c>
    </row>
    <row r="37" spans="1:25">
      <c r="A37" s="1" t="s">
        <v>43</v>
      </c>
      <c r="C37" s="9">
        <v>7734790</v>
      </c>
      <c r="D37" s="9"/>
      <c r="E37" s="9">
        <v>194529968500</v>
      </c>
      <c r="F37" s="9"/>
      <c r="G37" s="9">
        <v>195679145587.27499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7734790</v>
      </c>
      <c r="R37" s="9"/>
      <c r="S37" s="9">
        <v>23800</v>
      </c>
      <c r="T37" s="9"/>
      <c r="U37" s="9">
        <v>194529968500</v>
      </c>
      <c r="V37" s="9"/>
      <c r="W37" s="9">
        <v>182992678388.10001</v>
      </c>
      <c r="X37" s="4"/>
      <c r="Y37" s="11">
        <v>3.8512640421613609E-3</v>
      </c>
    </row>
    <row r="38" spans="1:25">
      <c r="A38" s="1" t="s">
        <v>44</v>
      </c>
      <c r="C38" s="9">
        <v>12351361</v>
      </c>
      <c r="D38" s="9"/>
      <c r="E38" s="9">
        <v>320748307262</v>
      </c>
      <c r="F38" s="9"/>
      <c r="G38" s="9">
        <v>357286028699.65503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12351361</v>
      </c>
      <c r="R38" s="9"/>
      <c r="S38" s="9">
        <v>30110</v>
      </c>
      <c r="T38" s="9"/>
      <c r="U38" s="9">
        <v>320748307262</v>
      </c>
      <c r="V38" s="9"/>
      <c r="W38" s="9">
        <v>369686677805.72601</v>
      </c>
      <c r="X38" s="4"/>
      <c r="Y38" s="11">
        <v>7.7804260893963289E-3</v>
      </c>
    </row>
    <row r="39" spans="1:25">
      <c r="A39" s="1" t="s">
        <v>45</v>
      </c>
      <c r="C39" s="9">
        <v>20275223</v>
      </c>
      <c r="D39" s="9"/>
      <c r="E39" s="9">
        <v>369897991691</v>
      </c>
      <c r="F39" s="9"/>
      <c r="G39" s="9">
        <v>340209401942.77197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20275223</v>
      </c>
      <c r="R39" s="9"/>
      <c r="S39" s="9">
        <v>16300</v>
      </c>
      <c r="T39" s="9"/>
      <c r="U39" s="9">
        <v>369897991691</v>
      </c>
      <c r="V39" s="9"/>
      <c r="W39" s="9">
        <v>328519742397.34497</v>
      </c>
      <c r="X39" s="4"/>
      <c r="Y39" s="11">
        <v>6.9140267369149815E-3</v>
      </c>
    </row>
    <row r="40" spans="1:25">
      <c r="A40" s="1" t="s">
        <v>46</v>
      </c>
      <c r="C40" s="9">
        <v>611435</v>
      </c>
      <c r="D40" s="9"/>
      <c r="E40" s="9">
        <v>11513139787</v>
      </c>
      <c r="F40" s="9"/>
      <c r="G40" s="9">
        <v>12757658227.1325</v>
      </c>
      <c r="H40" s="9"/>
      <c r="I40" s="9">
        <v>0</v>
      </c>
      <c r="J40" s="9"/>
      <c r="K40" s="9">
        <v>0</v>
      </c>
      <c r="L40" s="9"/>
      <c r="M40" s="9">
        <v>-49395</v>
      </c>
      <c r="N40" s="9"/>
      <c r="O40" s="9">
        <v>1002086369</v>
      </c>
      <c r="P40" s="9"/>
      <c r="Q40" s="9">
        <v>562040</v>
      </c>
      <c r="R40" s="9"/>
      <c r="S40" s="9">
        <v>20370</v>
      </c>
      <c r="T40" s="9"/>
      <c r="U40" s="9">
        <v>10583046579</v>
      </c>
      <c r="V40" s="9"/>
      <c r="W40" s="9">
        <v>11380634708.940001</v>
      </c>
      <c r="X40" s="4"/>
      <c r="Y40" s="11">
        <v>2.3951684634375184E-4</v>
      </c>
    </row>
    <row r="41" spans="1:25">
      <c r="A41" s="1" t="s">
        <v>47</v>
      </c>
      <c r="C41" s="9">
        <v>21407630</v>
      </c>
      <c r="D41" s="9"/>
      <c r="E41" s="9">
        <v>494723995527</v>
      </c>
      <c r="F41" s="9"/>
      <c r="G41" s="9">
        <v>468165601233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21407630</v>
      </c>
      <c r="R41" s="9"/>
      <c r="S41" s="9">
        <v>21800</v>
      </c>
      <c r="T41" s="9"/>
      <c r="U41" s="9">
        <v>494723995527</v>
      </c>
      <c r="V41" s="9"/>
      <c r="W41" s="9">
        <v>463909550312.70001</v>
      </c>
      <c r="X41" s="4"/>
      <c r="Y41" s="11">
        <v>9.7634407325595668E-3</v>
      </c>
    </row>
    <row r="42" spans="1:25">
      <c r="A42" s="1" t="s">
        <v>48</v>
      </c>
      <c r="C42" s="9">
        <v>12200000</v>
      </c>
      <c r="D42" s="9"/>
      <c r="E42" s="9">
        <v>155350493142</v>
      </c>
      <c r="F42" s="9"/>
      <c r="G42" s="9">
        <v>212836045500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12200000</v>
      </c>
      <c r="R42" s="9"/>
      <c r="S42" s="9">
        <v>17030</v>
      </c>
      <c r="T42" s="9"/>
      <c r="U42" s="9">
        <v>155350493142</v>
      </c>
      <c r="V42" s="9"/>
      <c r="W42" s="9">
        <v>206529792300</v>
      </c>
      <c r="X42" s="4"/>
      <c r="Y42" s="11">
        <v>4.3466261586330721E-3</v>
      </c>
    </row>
    <row r="43" spans="1:25">
      <c r="A43" s="1" t="s">
        <v>49</v>
      </c>
      <c r="C43" s="9">
        <v>9426854</v>
      </c>
      <c r="D43" s="9"/>
      <c r="E43" s="9">
        <v>209720456097</v>
      </c>
      <c r="F43" s="9"/>
      <c r="G43" s="9">
        <v>699996087136.89001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9426854</v>
      </c>
      <c r="R43" s="9"/>
      <c r="S43" s="9">
        <v>76050</v>
      </c>
      <c r="T43" s="9"/>
      <c r="U43" s="9">
        <v>209720456097</v>
      </c>
      <c r="V43" s="9"/>
      <c r="W43" s="9">
        <v>712646618832.13501</v>
      </c>
      <c r="X43" s="4"/>
      <c r="Y43" s="11">
        <v>1.4998361257138446E-2</v>
      </c>
    </row>
    <row r="44" spans="1:25">
      <c r="A44" s="1" t="s">
        <v>50</v>
      </c>
      <c r="C44" s="9">
        <v>1008935000</v>
      </c>
      <c r="D44" s="9"/>
      <c r="E44" s="9">
        <v>1200148631413</v>
      </c>
      <c r="F44" s="9"/>
      <c r="G44" s="9">
        <v>1321864160836.5</v>
      </c>
      <c r="H44" s="9"/>
      <c r="I44" s="9">
        <v>19688000</v>
      </c>
      <c r="J44" s="9"/>
      <c r="K44" s="9">
        <v>26133851380</v>
      </c>
      <c r="L44" s="9"/>
      <c r="M44" s="9">
        <v>0</v>
      </c>
      <c r="N44" s="9"/>
      <c r="O44" s="9">
        <v>0</v>
      </c>
      <c r="P44" s="9"/>
      <c r="Q44" s="9">
        <v>973619000</v>
      </c>
      <c r="R44" s="9"/>
      <c r="S44" s="9">
        <v>1132</v>
      </c>
      <c r="T44" s="9"/>
      <c r="U44" s="9">
        <v>1160771354376</v>
      </c>
      <c r="V44" s="9"/>
      <c r="W44" s="9">
        <v>1095578994587.4</v>
      </c>
      <c r="X44" s="4"/>
      <c r="Y44" s="11">
        <v>2.3057556315193725E-2</v>
      </c>
    </row>
    <row r="45" spans="1:25">
      <c r="A45" s="1" t="s">
        <v>51</v>
      </c>
      <c r="C45" s="9">
        <v>56658759</v>
      </c>
      <c r="D45" s="9"/>
      <c r="E45" s="9">
        <v>684250371279</v>
      </c>
      <c r="F45" s="9"/>
      <c r="G45" s="9">
        <v>856652135029.88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56658759</v>
      </c>
      <c r="R45" s="9"/>
      <c r="S45" s="9">
        <v>14940</v>
      </c>
      <c r="T45" s="9"/>
      <c r="U45" s="9">
        <v>684250371279</v>
      </c>
      <c r="V45" s="9"/>
      <c r="W45" s="9">
        <v>841445292396.21301</v>
      </c>
      <c r="X45" s="4"/>
      <c r="Y45" s="11">
        <v>1.7709058234442594E-2</v>
      </c>
    </row>
    <row r="46" spans="1:25">
      <c r="A46" s="1" t="s">
        <v>52</v>
      </c>
      <c r="C46" s="9">
        <v>42586534</v>
      </c>
      <c r="D46" s="9"/>
      <c r="E46" s="9">
        <v>1132673191260</v>
      </c>
      <c r="F46" s="9"/>
      <c r="G46" s="9">
        <v>1289467569977.4399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42586534</v>
      </c>
      <c r="R46" s="9"/>
      <c r="S46" s="9">
        <v>29250</v>
      </c>
      <c r="T46" s="9"/>
      <c r="U46" s="9">
        <v>1132673191260</v>
      </c>
      <c r="V46" s="9"/>
      <c r="W46" s="9">
        <v>1238244465588.98</v>
      </c>
      <c r="X46" s="4"/>
      <c r="Y46" s="11">
        <v>2.6060093921431254E-2</v>
      </c>
    </row>
    <row r="47" spans="1:25">
      <c r="A47" s="1" t="s">
        <v>53</v>
      </c>
      <c r="C47" s="9">
        <v>23118673</v>
      </c>
      <c r="D47" s="9"/>
      <c r="E47" s="9">
        <v>50146895565</v>
      </c>
      <c r="F47" s="9"/>
      <c r="G47" s="9">
        <v>65496183152.602501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23118673</v>
      </c>
      <c r="R47" s="9"/>
      <c r="S47" s="9">
        <v>2313</v>
      </c>
      <c r="T47" s="9"/>
      <c r="U47" s="9">
        <v>50146895565</v>
      </c>
      <c r="V47" s="9"/>
      <c r="W47" s="9">
        <v>53155323379.638496</v>
      </c>
      <c r="X47" s="4"/>
      <c r="Y47" s="11">
        <v>1.1187069744249037E-3</v>
      </c>
    </row>
    <row r="48" spans="1:25">
      <c r="A48" s="1" t="s">
        <v>54</v>
      </c>
      <c r="C48" s="9">
        <v>25978175</v>
      </c>
      <c r="D48" s="9"/>
      <c r="E48" s="9">
        <v>311643678430</v>
      </c>
      <c r="F48" s="9"/>
      <c r="G48" s="9">
        <v>426089480169.375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25978175</v>
      </c>
      <c r="R48" s="9"/>
      <c r="S48" s="9">
        <v>15990</v>
      </c>
      <c r="T48" s="9"/>
      <c r="U48" s="9">
        <v>311643678430</v>
      </c>
      <c r="V48" s="9"/>
      <c r="W48" s="9">
        <v>412919441691.41199</v>
      </c>
      <c r="X48" s="4"/>
      <c r="Y48" s="11">
        <v>8.6903028695102923E-3</v>
      </c>
    </row>
    <row r="49" spans="1:25">
      <c r="A49" s="1" t="s">
        <v>55</v>
      </c>
      <c r="C49" s="9">
        <v>24812262</v>
      </c>
      <c r="D49" s="9"/>
      <c r="E49" s="9">
        <v>594250586925</v>
      </c>
      <c r="F49" s="9"/>
      <c r="G49" s="9">
        <v>572219393753.52002</v>
      </c>
      <c r="H49" s="9"/>
      <c r="I49" s="9">
        <v>3124</v>
      </c>
      <c r="J49" s="9"/>
      <c r="K49" s="9">
        <v>68791770</v>
      </c>
      <c r="L49" s="9"/>
      <c r="M49" s="9">
        <v>0</v>
      </c>
      <c r="N49" s="9"/>
      <c r="O49" s="9">
        <v>0</v>
      </c>
      <c r="P49" s="9"/>
      <c r="Q49" s="9">
        <v>24815386</v>
      </c>
      <c r="R49" s="9"/>
      <c r="S49" s="9">
        <v>22730</v>
      </c>
      <c r="T49" s="9"/>
      <c r="U49" s="9">
        <v>594319378695</v>
      </c>
      <c r="V49" s="9"/>
      <c r="W49" s="9">
        <v>560697604123.50903</v>
      </c>
      <c r="X49" s="4"/>
      <c r="Y49" s="11">
        <v>1.1800442183304975E-2</v>
      </c>
    </row>
    <row r="50" spans="1:25">
      <c r="A50" s="1" t="s">
        <v>56</v>
      </c>
      <c r="C50" s="9">
        <v>95727018</v>
      </c>
      <c r="D50" s="9"/>
      <c r="E50" s="9">
        <v>538132798961</v>
      </c>
      <c r="F50" s="9"/>
      <c r="G50" s="9">
        <v>723196561046.04004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95727018</v>
      </c>
      <c r="R50" s="9"/>
      <c r="S50" s="9">
        <v>7830</v>
      </c>
      <c r="T50" s="9"/>
      <c r="U50" s="9">
        <v>538132798961</v>
      </c>
      <c r="V50" s="9"/>
      <c r="W50" s="9">
        <v>745082772761.90698</v>
      </c>
      <c r="X50" s="4"/>
      <c r="Y50" s="11">
        <v>1.5681012576284695E-2</v>
      </c>
    </row>
    <row r="51" spans="1:25">
      <c r="A51" s="1" t="s">
        <v>57</v>
      </c>
      <c r="C51" s="9">
        <v>19795376</v>
      </c>
      <c r="D51" s="9"/>
      <c r="E51" s="9">
        <v>235569285929</v>
      </c>
      <c r="F51" s="9"/>
      <c r="G51" s="9">
        <v>195398503582.104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19795376</v>
      </c>
      <c r="R51" s="9"/>
      <c r="S51" s="9">
        <v>9210</v>
      </c>
      <c r="T51" s="9"/>
      <c r="U51" s="9">
        <v>235569285929</v>
      </c>
      <c r="V51" s="9"/>
      <c r="W51" s="9">
        <v>181230636252.888</v>
      </c>
      <c r="X51" s="4"/>
      <c r="Y51" s="11">
        <v>3.8141801021049017E-3</v>
      </c>
    </row>
    <row r="52" spans="1:25">
      <c r="A52" s="1" t="s">
        <v>58</v>
      </c>
      <c r="C52" s="9">
        <v>33393218</v>
      </c>
      <c r="D52" s="9"/>
      <c r="E52" s="9">
        <v>157032166238</v>
      </c>
      <c r="F52" s="9"/>
      <c r="G52" s="9">
        <v>146055924752.76001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33393218</v>
      </c>
      <c r="R52" s="9"/>
      <c r="S52" s="9">
        <v>4449</v>
      </c>
      <c r="T52" s="9"/>
      <c r="U52" s="9">
        <v>157032166238</v>
      </c>
      <c r="V52" s="9"/>
      <c r="W52" s="9">
        <v>147682456642.052</v>
      </c>
      <c r="X52" s="4"/>
      <c r="Y52" s="11">
        <v>3.108125089667936E-3</v>
      </c>
    </row>
    <row r="53" spans="1:25">
      <c r="A53" s="1" t="s">
        <v>59</v>
      </c>
      <c r="C53" s="9">
        <v>67789828</v>
      </c>
      <c r="D53" s="9"/>
      <c r="E53" s="9">
        <v>1018921189947</v>
      </c>
      <c r="F53" s="9"/>
      <c r="G53" s="9">
        <v>1061337036743.55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0</v>
      </c>
      <c r="P53" s="9"/>
      <c r="Q53" s="9">
        <v>67789828</v>
      </c>
      <c r="R53" s="9"/>
      <c r="S53" s="9">
        <v>15430</v>
      </c>
      <c r="T53" s="9"/>
      <c r="U53" s="9">
        <v>1018921189947</v>
      </c>
      <c r="V53" s="9"/>
      <c r="W53" s="9">
        <v>1039773363616.0601</v>
      </c>
      <c r="X53" s="4"/>
      <c r="Y53" s="11">
        <v>2.1883070965270434E-2</v>
      </c>
    </row>
    <row r="54" spans="1:25">
      <c r="A54" s="1" t="s">
        <v>60</v>
      </c>
      <c r="C54" s="9">
        <v>150297857</v>
      </c>
      <c r="D54" s="9"/>
      <c r="E54" s="9">
        <v>3282430883678</v>
      </c>
      <c r="F54" s="9"/>
      <c r="G54" s="9">
        <v>3106100526970.1699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150297857</v>
      </c>
      <c r="R54" s="9"/>
      <c r="S54" s="9">
        <v>20380</v>
      </c>
      <c r="T54" s="9"/>
      <c r="U54" s="9">
        <v>3282430883678</v>
      </c>
      <c r="V54" s="9"/>
      <c r="W54" s="9">
        <v>3044845057222.3198</v>
      </c>
      <c r="X54" s="4"/>
      <c r="Y54" s="11">
        <v>6.408181128407181E-2</v>
      </c>
    </row>
    <row r="55" spans="1:25">
      <c r="A55" s="1" t="s">
        <v>61</v>
      </c>
      <c r="C55" s="9">
        <v>33601135</v>
      </c>
      <c r="D55" s="9"/>
      <c r="E55" s="9">
        <v>489250165140</v>
      </c>
      <c r="F55" s="9"/>
      <c r="G55" s="9">
        <v>810313312066.15503</v>
      </c>
      <c r="H55" s="9"/>
      <c r="I55" s="9">
        <v>0</v>
      </c>
      <c r="J55" s="9"/>
      <c r="K55" s="9">
        <v>0</v>
      </c>
      <c r="L55" s="9"/>
      <c r="M55" s="9">
        <v>0</v>
      </c>
      <c r="N55" s="9"/>
      <c r="O55" s="9">
        <v>0</v>
      </c>
      <c r="P55" s="9"/>
      <c r="Q55" s="9">
        <v>33601135</v>
      </c>
      <c r="R55" s="9"/>
      <c r="S55" s="9">
        <v>21610</v>
      </c>
      <c r="T55" s="9"/>
      <c r="U55" s="9">
        <v>489250165140</v>
      </c>
      <c r="V55" s="9"/>
      <c r="W55" s="9">
        <v>721800110212.26697</v>
      </c>
      <c r="X55" s="4"/>
      <c r="Y55" s="11">
        <v>1.5191005643367773E-2</v>
      </c>
    </row>
    <row r="56" spans="1:25">
      <c r="A56" s="1" t="s">
        <v>62</v>
      </c>
      <c r="C56" s="9">
        <v>7919103</v>
      </c>
      <c r="D56" s="9"/>
      <c r="E56" s="9">
        <v>222853739093</v>
      </c>
      <c r="F56" s="9"/>
      <c r="G56" s="9">
        <v>365338793087.13098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7919103</v>
      </c>
      <c r="R56" s="9"/>
      <c r="S56" s="9">
        <v>41380</v>
      </c>
      <c r="T56" s="9"/>
      <c r="U56" s="9">
        <v>222853739093</v>
      </c>
      <c r="V56" s="9"/>
      <c r="W56" s="9">
        <v>325742711871.26703</v>
      </c>
      <c r="X56" s="4"/>
      <c r="Y56" s="11">
        <v>6.8555813504477389E-3</v>
      </c>
    </row>
    <row r="57" spans="1:25">
      <c r="A57" s="1" t="s">
        <v>63</v>
      </c>
      <c r="C57" s="9">
        <v>1412937</v>
      </c>
      <c r="D57" s="9"/>
      <c r="E57" s="9">
        <v>161891329103</v>
      </c>
      <c r="F57" s="9"/>
      <c r="G57" s="9">
        <v>205412516134.31299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1412937</v>
      </c>
      <c r="R57" s="9"/>
      <c r="S57" s="9">
        <v>132850</v>
      </c>
      <c r="T57" s="9"/>
      <c r="U57" s="9">
        <v>161891329103</v>
      </c>
      <c r="V57" s="9"/>
      <c r="W57" s="9">
        <v>186591813801.323</v>
      </c>
      <c r="X57" s="4"/>
      <c r="Y57" s="11">
        <v>3.9270114486800942E-3</v>
      </c>
    </row>
    <row r="58" spans="1:25">
      <c r="A58" s="1" t="s">
        <v>64</v>
      </c>
      <c r="C58" s="9">
        <v>12280000</v>
      </c>
      <c r="D58" s="9"/>
      <c r="E58" s="9">
        <v>176582519531</v>
      </c>
      <c r="F58" s="9"/>
      <c r="G58" s="9">
        <v>164793609000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12280000</v>
      </c>
      <c r="R58" s="9"/>
      <c r="S58" s="9">
        <v>11000</v>
      </c>
      <c r="T58" s="9"/>
      <c r="U58" s="9">
        <v>176582519531</v>
      </c>
      <c r="V58" s="9"/>
      <c r="W58" s="9">
        <v>134276274000</v>
      </c>
      <c r="X58" s="4"/>
      <c r="Y58" s="11">
        <v>2.8259785600538846E-3</v>
      </c>
    </row>
    <row r="59" spans="1:25">
      <c r="A59" s="1" t="s">
        <v>65</v>
      </c>
      <c r="C59" s="9">
        <v>2000000</v>
      </c>
      <c r="D59" s="9"/>
      <c r="E59" s="9">
        <v>33430995200</v>
      </c>
      <c r="F59" s="9"/>
      <c r="G59" s="9">
        <v>33936867000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2000000</v>
      </c>
      <c r="R59" s="9"/>
      <c r="S59" s="9">
        <v>15240</v>
      </c>
      <c r="T59" s="9"/>
      <c r="U59" s="9">
        <v>33430995200</v>
      </c>
      <c r="V59" s="9"/>
      <c r="W59" s="9">
        <v>30298644000</v>
      </c>
      <c r="X59" s="4"/>
      <c r="Y59" s="11">
        <v>6.3766528361298785E-4</v>
      </c>
    </row>
    <row r="60" spans="1:25">
      <c r="A60" s="1" t="s">
        <v>66</v>
      </c>
      <c r="C60" s="9">
        <v>1436592</v>
      </c>
      <c r="D60" s="9"/>
      <c r="E60" s="9">
        <v>47856099115</v>
      </c>
      <c r="F60" s="9"/>
      <c r="G60" s="9">
        <v>41598929806.487999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1436592</v>
      </c>
      <c r="R60" s="9"/>
      <c r="S60" s="9">
        <v>27600</v>
      </c>
      <c r="T60" s="9"/>
      <c r="U60" s="9">
        <v>47856099115</v>
      </c>
      <c r="V60" s="9"/>
      <c r="W60" s="9">
        <v>39414022061.760002</v>
      </c>
      <c r="X60" s="4"/>
      <c r="Y60" s="11">
        <v>8.2950753691619829E-4</v>
      </c>
    </row>
    <row r="61" spans="1:25">
      <c r="A61" s="1" t="s">
        <v>67</v>
      </c>
      <c r="C61" s="9">
        <v>18309302</v>
      </c>
      <c r="D61" s="9"/>
      <c r="E61" s="9">
        <v>339440158934</v>
      </c>
      <c r="F61" s="9"/>
      <c r="G61" s="9">
        <v>574039406538.77405</v>
      </c>
      <c r="H61" s="9"/>
      <c r="I61" s="9">
        <v>0</v>
      </c>
      <c r="J61" s="9"/>
      <c r="K61" s="9">
        <v>0</v>
      </c>
      <c r="L61" s="9"/>
      <c r="M61" s="9">
        <v>0</v>
      </c>
      <c r="N61" s="9"/>
      <c r="O61" s="9">
        <v>0</v>
      </c>
      <c r="P61" s="9"/>
      <c r="Q61" s="9">
        <v>18309302</v>
      </c>
      <c r="R61" s="9"/>
      <c r="S61" s="9">
        <v>28390</v>
      </c>
      <c r="T61" s="9"/>
      <c r="U61" s="9">
        <v>339440158934</v>
      </c>
      <c r="V61" s="9"/>
      <c r="W61" s="9">
        <v>516708267331.50897</v>
      </c>
      <c r="X61" s="4"/>
      <c r="Y61" s="11">
        <v>1.0874642569255648E-2</v>
      </c>
    </row>
    <row r="62" spans="1:25">
      <c r="A62" s="1" t="s">
        <v>68</v>
      </c>
      <c r="C62" s="9">
        <v>3290542</v>
      </c>
      <c r="D62" s="9"/>
      <c r="E62" s="9">
        <v>60759810942</v>
      </c>
      <c r="F62" s="9"/>
      <c r="G62" s="9">
        <v>87596396507.177994</v>
      </c>
      <c r="H62" s="9"/>
      <c r="I62" s="9">
        <v>0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3290542</v>
      </c>
      <c r="R62" s="9"/>
      <c r="S62" s="9">
        <v>23000</v>
      </c>
      <c r="T62" s="9"/>
      <c r="U62" s="9">
        <v>60759810942</v>
      </c>
      <c r="V62" s="9"/>
      <c r="W62" s="9">
        <v>75232155327.300003</v>
      </c>
      <c r="X62" s="4"/>
      <c r="Y62" s="11">
        <v>1.5833359956174643E-3</v>
      </c>
    </row>
    <row r="63" spans="1:25">
      <c r="A63" s="1" t="s">
        <v>69</v>
      </c>
      <c r="C63" s="9">
        <v>37482272</v>
      </c>
      <c r="D63" s="9"/>
      <c r="E63" s="9">
        <v>632038699074</v>
      </c>
      <c r="F63" s="9"/>
      <c r="G63" s="9">
        <v>976192415017.92004</v>
      </c>
      <c r="H63" s="9"/>
      <c r="I63" s="9">
        <v>0</v>
      </c>
      <c r="J63" s="9"/>
      <c r="K63" s="9">
        <v>0</v>
      </c>
      <c r="L63" s="9"/>
      <c r="M63" s="9">
        <v>0</v>
      </c>
      <c r="N63" s="9"/>
      <c r="O63" s="9">
        <v>0</v>
      </c>
      <c r="P63" s="9"/>
      <c r="Q63" s="9">
        <v>37482272</v>
      </c>
      <c r="R63" s="9"/>
      <c r="S63" s="9">
        <v>26150</v>
      </c>
      <c r="T63" s="9"/>
      <c r="U63" s="9">
        <v>632038699074</v>
      </c>
      <c r="V63" s="9"/>
      <c r="W63" s="9">
        <v>974329452393.83997</v>
      </c>
      <c r="X63" s="4"/>
      <c r="Y63" s="11">
        <v>2.050573836219222E-2</v>
      </c>
    </row>
    <row r="64" spans="1:25">
      <c r="A64" s="1" t="s">
        <v>70</v>
      </c>
      <c r="C64" s="9">
        <v>2000000</v>
      </c>
      <c r="D64" s="9"/>
      <c r="E64" s="9">
        <v>70263741600</v>
      </c>
      <c r="F64" s="9"/>
      <c r="G64" s="9">
        <v>66601350000</v>
      </c>
      <c r="H64" s="9"/>
      <c r="I64" s="9">
        <v>12837776</v>
      </c>
      <c r="J64" s="9"/>
      <c r="K64" s="9">
        <v>0</v>
      </c>
      <c r="L64" s="9"/>
      <c r="M64" s="9">
        <v>0</v>
      </c>
      <c r="N64" s="9"/>
      <c r="O64" s="9">
        <v>0</v>
      </c>
      <c r="P64" s="9"/>
      <c r="Q64" s="9">
        <v>14837776</v>
      </c>
      <c r="R64" s="9"/>
      <c r="S64" s="9">
        <v>4516</v>
      </c>
      <c r="T64" s="9"/>
      <c r="U64" s="9">
        <v>70263741600</v>
      </c>
      <c r="V64" s="9"/>
      <c r="W64" s="9">
        <v>66608702407.324799</v>
      </c>
      <c r="X64" s="4"/>
      <c r="Y64" s="11">
        <v>1.4018467992052673E-3</v>
      </c>
    </row>
    <row r="65" spans="1:25">
      <c r="A65" s="1" t="s">
        <v>71</v>
      </c>
      <c r="C65" s="9">
        <v>18195948</v>
      </c>
      <c r="D65" s="9"/>
      <c r="E65" s="9">
        <v>964757107260</v>
      </c>
      <c r="F65" s="9"/>
      <c r="G65" s="9">
        <v>774152794282.31995</v>
      </c>
      <c r="H65" s="9"/>
      <c r="I65" s="9">
        <v>0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18195948</v>
      </c>
      <c r="R65" s="9"/>
      <c r="S65" s="9">
        <v>42850</v>
      </c>
      <c r="T65" s="9"/>
      <c r="U65" s="9">
        <v>964757107260</v>
      </c>
      <c r="V65" s="9"/>
      <c r="W65" s="9">
        <v>775057178387.79004</v>
      </c>
      <c r="X65" s="4"/>
      <c r="Y65" s="11">
        <v>1.6311853938840704E-2</v>
      </c>
    </row>
    <row r="66" spans="1:25">
      <c r="A66" s="1" t="s">
        <v>72</v>
      </c>
      <c r="C66" s="9">
        <v>43855258</v>
      </c>
      <c r="D66" s="9"/>
      <c r="E66" s="9">
        <v>1022998914547</v>
      </c>
      <c r="F66" s="9"/>
      <c r="G66" s="9">
        <v>836139042541.78198</v>
      </c>
      <c r="H66" s="9"/>
      <c r="I66" s="9">
        <v>0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43855258</v>
      </c>
      <c r="R66" s="9"/>
      <c r="S66" s="9">
        <v>18900</v>
      </c>
      <c r="T66" s="9"/>
      <c r="U66" s="9">
        <v>1022998914547</v>
      </c>
      <c r="V66" s="9"/>
      <c r="W66" s="9">
        <v>823932633161.60999</v>
      </c>
      <c r="X66" s="4"/>
      <c r="Y66" s="11">
        <v>1.7340486795481471E-2</v>
      </c>
    </row>
    <row r="67" spans="1:25">
      <c r="A67" s="1" t="s">
        <v>73</v>
      </c>
      <c r="C67" s="9">
        <v>20399582</v>
      </c>
      <c r="D67" s="9"/>
      <c r="E67" s="9">
        <v>123319627101</v>
      </c>
      <c r="F67" s="9"/>
      <c r="G67" s="9">
        <v>165064584524.99399</v>
      </c>
      <c r="H67" s="9"/>
      <c r="I67" s="9">
        <v>0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v>20399582</v>
      </c>
      <c r="R67" s="9"/>
      <c r="S67" s="9">
        <v>7730</v>
      </c>
      <c r="T67" s="9"/>
      <c r="U67" s="9">
        <v>123319627101</v>
      </c>
      <c r="V67" s="9"/>
      <c r="W67" s="9">
        <v>156750520685.28299</v>
      </c>
      <c r="X67" s="4"/>
      <c r="Y67" s="11">
        <v>3.2989715721028472E-3</v>
      </c>
    </row>
    <row r="68" spans="1:25">
      <c r="A68" s="1" t="s">
        <v>74</v>
      </c>
      <c r="C68" s="9">
        <v>211400000</v>
      </c>
      <c r="D68" s="9"/>
      <c r="E68" s="9">
        <v>702923033440</v>
      </c>
      <c r="F68" s="9"/>
      <c r="G68" s="9">
        <v>706708117710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211400000</v>
      </c>
      <c r="R68" s="9"/>
      <c r="S68" s="9">
        <v>3239</v>
      </c>
      <c r="T68" s="9"/>
      <c r="U68" s="9">
        <v>702923033440</v>
      </c>
      <c r="V68" s="9"/>
      <c r="W68" s="9">
        <v>680650488630</v>
      </c>
      <c r="X68" s="4"/>
      <c r="Y68" s="11">
        <v>1.4324970677683388E-2</v>
      </c>
    </row>
    <row r="69" spans="1:25">
      <c r="A69" s="1" t="s">
        <v>75</v>
      </c>
      <c r="C69" s="9">
        <v>57440180</v>
      </c>
      <c r="D69" s="9"/>
      <c r="E69" s="9">
        <v>749626612942</v>
      </c>
      <c r="F69" s="9"/>
      <c r="G69" s="9">
        <v>861615020918.60999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57440180</v>
      </c>
      <c r="R69" s="9"/>
      <c r="S69" s="9">
        <v>14720</v>
      </c>
      <c r="T69" s="9"/>
      <c r="U69" s="9">
        <v>749626612942</v>
      </c>
      <c r="V69" s="9"/>
      <c r="W69" s="9">
        <v>840488608874.88</v>
      </c>
      <c r="X69" s="4"/>
      <c r="Y69" s="11">
        <v>1.7688923872358313E-2</v>
      </c>
    </row>
    <row r="70" spans="1:25">
      <c r="A70" s="1" t="s">
        <v>76</v>
      </c>
      <c r="C70" s="9">
        <v>31406212</v>
      </c>
      <c r="D70" s="9"/>
      <c r="E70" s="9">
        <v>407300620023</v>
      </c>
      <c r="F70" s="9"/>
      <c r="G70" s="9">
        <v>364641950050.84802</v>
      </c>
      <c r="H70" s="9"/>
      <c r="I70" s="9">
        <v>0</v>
      </c>
      <c r="J70" s="9"/>
      <c r="K70" s="9">
        <v>0</v>
      </c>
      <c r="L70" s="9"/>
      <c r="M70" s="9">
        <v>0</v>
      </c>
      <c r="N70" s="9"/>
      <c r="O70" s="9">
        <v>0</v>
      </c>
      <c r="P70" s="9"/>
      <c r="Q70" s="9">
        <v>31406212</v>
      </c>
      <c r="R70" s="9"/>
      <c r="S70" s="9">
        <v>12410</v>
      </c>
      <c r="T70" s="9"/>
      <c r="U70" s="9">
        <v>407300620023</v>
      </c>
      <c r="V70" s="9"/>
      <c r="W70" s="9">
        <v>387432071929.026</v>
      </c>
      <c r="X70" s="4"/>
      <c r="Y70" s="11">
        <v>8.1538956669938711E-3</v>
      </c>
    </row>
    <row r="71" spans="1:25">
      <c r="A71" s="1" t="s">
        <v>77</v>
      </c>
      <c r="C71" s="9">
        <v>301892414</v>
      </c>
      <c r="D71" s="9"/>
      <c r="E71" s="9">
        <v>1408875572947</v>
      </c>
      <c r="F71" s="9"/>
      <c r="G71" s="9">
        <v>1680538463165.52</v>
      </c>
      <c r="H71" s="9"/>
      <c r="I71" s="9">
        <v>0</v>
      </c>
      <c r="J71" s="9"/>
      <c r="K71" s="9">
        <v>0</v>
      </c>
      <c r="L71" s="9"/>
      <c r="M71" s="9">
        <v>-768081</v>
      </c>
      <c r="N71" s="9"/>
      <c r="O71" s="9">
        <v>4227735532</v>
      </c>
      <c r="P71" s="9"/>
      <c r="Q71" s="9">
        <v>301124333</v>
      </c>
      <c r="R71" s="9"/>
      <c r="S71" s="9">
        <v>5380</v>
      </c>
      <c r="T71" s="9"/>
      <c r="U71" s="9">
        <v>1405291082221</v>
      </c>
      <c r="V71" s="9"/>
      <c r="W71" s="9">
        <v>1610409620516.3401</v>
      </c>
      <c r="X71" s="4"/>
      <c r="Y71" s="11">
        <v>3.3892682042128225E-2</v>
      </c>
    </row>
    <row r="72" spans="1:25">
      <c r="A72" s="1" t="s">
        <v>78</v>
      </c>
      <c r="C72" s="9">
        <v>119596051</v>
      </c>
      <c r="D72" s="9"/>
      <c r="E72" s="9">
        <v>1088017390664</v>
      </c>
      <c r="F72" s="9"/>
      <c r="G72" s="9">
        <v>1295840554012.3999</v>
      </c>
      <c r="H72" s="9"/>
      <c r="I72" s="9">
        <v>0</v>
      </c>
      <c r="J72" s="9"/>
      <c r="K72" s="9">
        <v>0</v>
      </c>
      <c r="L72" s="9"/>
      <c r="M72" s="9">
        <v>0</v>
      </c>
      <c r="N72" s="9"/>
      <c r="O72" s="9">
        <v>0</v>
      </c>
      <c r="P72" s="9"/>
      <c r="Q72" s="9">
        <v>119596051</v>
      </c>
      <c r="R72" s="9"/>
      <c r="S72" s="9">
        <v>10340</v>
      </c>
      <c r="T72" s="9"/>
      <c r="U72" s="9">
        <v>1088017390664</v>
      </c>
      <c r="V72" s="9"/>
      <c r="W72" s="9">
        <v>1229265259494.3301</v>
      </c>
      <c r="X72" s="4"/>
      <c r="Y72" s="11">
        <v>2.5871117543446665E-2</v>
      </c>
    </row>
    <row r="73" spans="1:25">
      <c r="A73" s="1" t="s">
        <v>79</v>
      </c>
      <c r="C73" s="9">
        <v>156903072</v>
      </c>
      <c r="D73" s="9"/>
      <c r="E73" s="9">
        <v>301769674464</v>
      </c>
      <c r="F73" s="9"/>
      <c r="G73" s="9">
        <v>311003180450.87</v>
      </c>
      <c r="H73" s="9"/>
      <c r="I73" s="9">
        <v>11924776</v>
      </c>
      <c r="J73" s="9"/>
      <c r="K73" s="9">
        <v>19883097954</v>
      </c>
      <c r="L73" s="9"/>
      <c r="M73" s="9">
        <v>0</v>
      </c>
      <c r="N73" s="9"/>
      <c r="O73" s="9">
        <v>0</v>
      </c>
      <c r="P73" s="9"/>
      <c r="Q73" s="9">
        <v>168827848</v>
      </c>
      <c r="R73" s="9"/>
      <c r="S73" s="9">
        <v>1671</v>
      </c>
      <c r="T73" s="9"/>
      <c r="U73" s="9">
        <v>321652772418</v>
      </c>
      <c r="V73" s="9"/>
      <c r="W73" s="9">
        <v>280432771570.65198</v>
      </c>
      <c r="X73" s="4"/>
      <c r="Y73" s="11">
        <v>5.9019883139976833E-3</v>
      </c>
    </row>
    <row r="74" spans="1:25">
      <c r="A74" s="1" t="s">
        <v>80</v>
      </c>
      <c r="C74" s="9">
        <v>38902128</v>
      </c>
      <c r="D74" s="9"/>
      <c r="E74" s="9">
        <v>180617996268</v>
      </c>
      <c r="F74" s="9"/>
      <c r="G74" s="9">
        <v>307045043086.896</v>
      </c>
      <c r="H74" s="9"/>
      <c r="I74" s="9">
        <v>0</v>
      </c>
      <c r="J74" s="9"/>
      <c r="K74" s="9">
        <v>0</v>
      </c>
      <c r="L74" s="9"/>
      <c r="M74" s="9">
        <v>0</v>
      </c>
      <c r="N74" s="9"/>
      <c r="O74" s="9">
        <v>0</v>
      </c>
      <c r="P74" s="9"/>
      <c r="Q74" s="9">
        <v>38902128</v>
      </c>
      <c r="R74" s="9"/>
      <c r="S74" s="9">
        <v>7690</v>
      </c>
      <c r="T74" s="9"/>
      <c r="U74" s="9">
        <v>180617996268</v>
      </c>
      <c r="V74" s="9"/>
      <c r="W74" s="9">
        <v>297377378002.29602</v>
      </c>
      <c r="X74" s="4"/>
      <c r="Y74" s="11">
        <v>6.2586045132554703E-3</v>
      </c>
    </row>
    <row r="75" spans="1:25">
      <c r="A75" s="1" t="s">
        <v>81</v>
      </c>
      <c r="C75" s="9">
        <v>44127623</v>
      </c>
      <c r="D75" s="9"/>
      <c r="E75" s="9">
        <v>1695069109228</v>
      </c>
      <c r="F75" s="9"/>
      <c r="G75" s="9">
        <v>1741443026633.05</v>
      </c>
      <c r="H75" s="9"/>
      <c r="I75" s="9">
        <v>0</v>
      </c>
      <c r="J75" s="9"/>
      <c r="K75" s="9">
        <v>0</v>
      </c>
      <c r="L75" s="9"/>
      <c r="M75" s="9">
        <v>0</v>
      </c>
      <c r="N75" s="9"/>
      <c r="O75" s="9">
        <v>0</v>
      </c>
      <c r="P75" s="9"/>
      <c r="Q75" s="9">
        <v>44127623</v>
      </c>
      <c r="R75" s="9"/>
      <c r="S75" s="9">
        <v>38300</v>
      </c>
      <c r="T75" s="9"/>
      <c r="U75" s="9">
        <v>1695069109228</v>
      </c>
      <c r="V75" s="9"/>
      <c r="W75" s="9">
        <v>1680031937532.6499</v>
      </c>
      <c r="X75" s="4"/>
      <c r="Y75" s="11">
        <v>3.5357953376581298E-2</v>
      </c>
    </row>
    <row r="76" spans="1:25">
      <c r="A76" s="1" t="s">
        <v>82</v>
      </c>
      <c r="C76" s="9">
        <v>39326602</v>
      </c>
      <c r="D76" s="9"/>
      <c r="E76" s="9">
        <v>1273956247205</v>
      </c>
      <c r="F76" s="9"/>
      <c r="G76" s="9">
        <v>1006243748403.89</v>
      </c>
      <c r="H76" s="9"/>
      <c r="I76" s="9">
        <v>0</v>
      </c>
      <c r="J76" s="9"/>
      <c r="K76" s="9">
        <v>0</v>
      </c>
      <c r="L76" s="9"/>
      <c r="M76" s="9">
        <v>0</v>
      </c>
      <c r="N76" s="9"/>
      <c r="O76" s="9">
        <v>0</v>
      </c>
      <c r="P76" s="9"/>
      <c r="Q76" s="9">
        <v>39326602</v>
      </c>
      <c r="R76" s="9"/>
      <c r="S76" s="9">
        <v>24900</v>
      </c>
      <c r="T76" s="9"/>
      <c r="U76" s="9">
        <v>1273956247205</v>
      </c>
      <c r="V76" s="9"/>
      <c r="W76" s="9">
        <v>973405957080.68994</v>
      </c>
      <c r="X76" s="4"/>
      <c r="Y76" s="11">
        <v>2.0486302479161445E-2</v>
      </c>
    </row>
    <row r="77" spans="1:25">
      <c r="A77" s="1" t="s">
        <v>83</v>
      </c>
      <c r="C77" s="9">
        <v>11090364</v>
      </c>
      <c r="D77" s="9"/>
      <c r="E77" s="9">
        <v>104703462818</v>
      </c>
      <c r="F77" s="9"/>
      <c r="G77" s="9">
        <v>232283609361.59399</v>
      </c>
      <c r="H77" s="9"/>
      <c r="I77" s="9">
        <v>0</v>
      </c>
      <c r="J77" s="9"/>
      <c r="K77" s="9">
        <v>0</v>
      </c>
      <c r="L77" s="9"/>
      <c r="M77" s="9">
        <v>0</v>
      </c>
      <c r="N77" s="9"/>
      <c r="O77" s="9">
        <v>0</v>
      </c>
      <c r="P77" s="9"/>
      <c r="Q77" s="9">
        <v>11090364</v>
      </c>
      <c r="R77" s="9"/>
      <c r="S77" s="9">
        <v>20100</v>
      </c>
      <c r="T77" s="9"/>
      <c r="U77" s="9">
        <v>104703462818</v>
      </c>
      <c r="V77" s="9"/>
      <c r="W77" s="9">
        <v>221589964317.42001</v>
      </c>
      <c r="X77" s="4"/>
      <c r="Y77" s="11">
        <v>4.6635825498414878E-3</v>
      </c>
    </row>
    <row r="78" spans="1:25">
      <c r="A78" s="1" t="s">
        <v>84</v>
      </c>
      <c r="C78" s="9">
        <v>115620000</v>
      </c>
      <c r="D78" s="9"/>
      <c r="E78" s="9">
        <v>832289469672</v>
      </c>
      <c r="F78" s="9"/>
      <c r="G78" s="9">
        <v>850497251400</v>
      </c>
      <c r="H78" s="9"/>
      <c r="I78" s="9">
        <v>955000</v>
      </c>
      <c r="J78" s="9"/>
      <c r="K78" s="9">
        <v>6653068232</v>
      </c>
      <c r="L78" s="9"/>
      <c r="M78" s="9">
        <v>0</v>
      </c>
      <c r="N78" s="9"/>
      <c r="O78" s="9">
        <v>0</v>
      </c>
      <c r="P78" s="9"/>
      <c r="Q78" s="9">
        <v>116575000</v>
      </c>
      <c r="R78" s="9"/>
      <c r="S78" s="9">
        <v>6980</v>
      </c>
      <c r="T78" s="9"/>
      <c r="U78" s="9">
        <v>838942537904</v>
      </c>
      <c r="V78" s="9"/>
      <c r="W78" s="9">
        <v>808852023675</v>
      </c>
      <c r="X78" s="4"/>
      <c r="Y78" s="11">
        <v>1.7023100277281652E-2</v>
      </c>
    </row>
    <row r="79" spans="1:25">
      <c r="A79" s="1" t="s">
        <v>85</v>
      </c>
      <c r="C79" s="9">
        <v>4124651</v>
      </c>
      <c r="D79" s="9"/>
      <c r="E79" s="9">
        <v>27251543204</v>
      </c>
      <c r="F79" s="9"/>
      <c r="G79" s="9">
        <v>27880743420.540001</v>
      </c>
      <c r="H79" s="9"/>
      <c r="I79" s="9">
        <v>0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4124651</v>
      </c>
      <c r="R79" s="9"/>
      <c r="S79" s="9">
        <v>5370</v>
      </c>
      <c r="T79" s="9"/>
      <c r="U79" s="9">
        <v>27251543204</v>
      </c>
      <c r="V79" s="9"/>
      <c r="W79" s="9">
        <v>22017587083.573502</v>
      </c>
      <c r="X79" s="4"/>
      <c r="Y79" s="11">
        <v>4.6338215373996784E-4</v>
      </c>
    </row>
    <row r="80" spans="1:25">
      <c r="A80" s="1" t="s">
        <v>86</v>
      </c>
      <c r="C80" s="9">
        <v>115819107</v>
      </c>
      <c r="D80" s="9"/>
      <c r="E80" s="9">
        <v>506858566805</v>
      </c>
      <c r="F80" s="9"/>
      <c r="G80" s="9">
        <v>577952516233.01697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115819107</v>
      </c>
      <c r="R80" s="9"/>
      <c r="S80" s="9">
        <v>4800</v>
      </c>
      <c r="T80" s="9"/>
      <c r="U80" s="9">
        <v>506858566805</v>
      </c>
      <c r="V80" s="9"/>
      <c r="W80" s="9">
        <v>552623919904.07996</v>
      </c>
      <c r="X80" s="4"/>
      <c r="Y80" s="11">
        <v>1.1630523419363461E-2</v>
      </c>
    </row>
    <row r="81" spans="1:25">
      <c r="A81" s="1" t="s">
        <v>87</v>
      </c>
      <c r="C81" s="9">
        <v>5346154</v>
      </c>
      <c r="D81" s="9"/>
      <c r="E81" s="9">
        <v>89854649627</v>
      </c>
      <c r="F81" s="9"/>
      <c r="G81" s="9">
        <v>138119810532.36301</v>
      </c>
      <c r="H81" s="9"/>
      <c r="I81" s="9">
        <v>0</v>
      </c>
      <c r="J81" s="9"/>
      <c r="K81" s="9">
        <v>0</v>
      </c>
      <c r="L81" s="9"/>
      <c r="M81" s="9">
        <v>0</v>
      </c>
      <c r="N81" s="9"/>
      <c r="O81" s="9">
        <v>0</v>
      </c>
      <c r="P81" s="9"/>
      <c r="Q81" s="9">
        <v>5346154</v>
      </c>
      <c r="R81" s="9"/>
      <c r="S81" s="9">
        <v>24200</v>
      </c>
      <c r="T81" s="9"/>
      <c r="U81" s="9">
        <v>89854649627</v>
      </c>
      <c r="V81" s="9"/>
      <c r="W81" s="9">
        <v>128607134085.53999</v>
      </c>
      <c r="X81" s="4"/>
      <c r="Y81" s="11">
        <v>2.706665837299828E-3</v>
      </c>
    </row>
    <row r="82" spans="1:25">
      <c r="A82" s="1" t="s">
        <v>88</v>
      </c>
      <c r="C82" s="9">
        <v>32825416</v>
      </c>
      <c r="D82" s="9"/>
      <c r="E82" s="9">
        <v>273251975552</v>
      </c>
      <c r="F82" s="9"/>
      <c r="G82" s="9">
        <v>588320789089.64404</v>
      </c>
      <c r="H82" s="9"/>
      <c r="I82" s="9">
        <v>0</v>
      </c>
      <c r="J82" s="9"/>
      <c r="K82" s="9">
        <v>0</v>
      </c>
      <c r="L82" s="9"/>
      <c r="M82" s="9">
        <v>0</v>
      </c>
      <c r="N82" s="9"/>
      <c r="O82" s="9">
        <v>0</v>
      </c>
      <c r="P82" s="9"/>
      <c r="Q82" s="9">
        <v>32825416</v>
      </c>
      <c r="R82" s="9"/>
      <c r="S82" s="9">
        <v>18250</v>
      </c>
      <c r="T82" s="9"/>
      <c r="U82" s="9">
        <v>273251975552</v>
      </c>
      <c r="V82" s="9"/>
      <c r="W82" s="9">
        <v>595499412140.09998</v>
      </c>
      <c r="X82" s="4"/>
      <c r="Y82" s="11">
        <v>1.2532881060079269E-2</v>
      </c>
    </row>
    <row r="83" spans="1:25">
      <c r="A83" s="1" t="s">
        <v>89</v>
      </c>
      <c r="C83" s="9">
        <v>16413684</v>
      </c>
      <c r="D83" s="9"/>
      <c r="E83" s="9">
        <v>345336884347</v>
      </c>
      <c r="F83" s="9"/>
      <c r="G83" s="9">
        <v>487849075147.97998</v>
      </c>
      <c r="H83" s="9"/>
      <c r="I83" s="9">
        <v>0</v>
      </c>
      <c r="J83" s="9"/>
      <c r="K83" s="9">
        <v>0</v>
      </c>
      <c r="L83" s="9"/>
      <c r="M83" s="9">
        <v>0</v>
      </c>
      <c r="N83" s="9"/>
      <c r="O83" s="9">
        <v>0</v>
      </c>
      <c r="P83" s="9"/>
      <c r="Q83" s="9">
        <v>16413684</v>
      </c>
      <c r="R83" s="9"/>
      <c r="S83" s="9">
        <v>30420</v>
      </c>
      <c r="T83" s="9"/>
      <c r="U83" s="9">
        <v>345336884347</v>
      </c>
      <c r="V83" s="9"/>
      <c r="W83" s="9">
        <v>496333406889.68402</v>
      </c>
      <c r="X83" s="4"/>
      <c r="Y83" s="11">
        <v>1.0445833241610115E-2</v>
      </c>
    </row>
    <row r="84" spans="1:25">
      <c r="A84" s="1" t="s">
        <v>90</v>
      </c>
      <c r="C84" s="9">
        <v>16344556</v>
      </c>
      <c r="D84" s="9"/>
      <c r="E84" s="9">
        <v>155481566560</v>
      </c>
      <c r="F84" s="9"/>
      <c r="G84" s="9">
        <v>179045310927.63599</v>
      </c>
      <c r="H84" s="9"/>
      <c r="I84" s="9">
        <v>0</v>
      </c>
      <c r="J84" s="9"/>
      <c r="K84" s="9">
        <v>0</v>
      </c>
      <c r="L84" s="9"/>
      <c r="M84" s="9">
        <v>0</v>
      </c>
      <c r="N84" s="9"/>
      <c r="O84" s="9">
        <v>0</v>
      </c>
      <c r="P84" s="9"/>
      <c r="Q84" s="9">
        <v>16344556</v>
      </c>
      <c r="R84" s="9"/>
      <c r="S84" s="9">
        <v>10500</v>
      </c>
      <c r="T84" s="9"/>
      <c r="U84" s="9">
        <v>155481566560</v>
      </c>
      <c r="V84" s="9"/>
      <c r="W84" s="9">
        <v>170596711863.89999</v>
      </c>
      <c r="X84" s="4"/>
      <c r="Y84" s="11">
        <v>3.5903785216967782E-3</v>
      </c>
    </row>
    <row r="85" spans="1:25">
      <c r="A85" s="1" t="s">
        <v>91</v>
      </c>
      <c r="C85" s="9">
        <v>8441034</v>
      </c>
      <c r="D85" s="9"/>
      <c r="E85" s="9">
        <v>34788733034</v>
      </c>
      <c r="F85" s="9"/>
      <c r="G85" s="9">
        <v>30785881331.2113</v>
      </c>
      <c r="H85" s="9"/>
      <c r="I85" s="9">
        <v>0</v>
      </c>
      <c r="J85" s="9"/>
      <c r="K85" s="9">
        <v>0</v>
      </c>
      <c r="L85" s="9"/>
      <c r="M85" s="9">
        <v>0</v>
      </c>
      <c r="N85" s="9"/>
      <c r="O85" s="9">
        <v>0</v>
      </c>
      <c r="P85" s="9"/>
      <c r="Q85" s="9">
        <v>8441034</v>
      </c>
      <c r="R85" s="9"/>
      <c r="S85" s="9">
        <v>3897</v>
      </c>
      <c r="T85" s="9"/>
      <c r="U85" s="9">
        <v>34788733034</v>
      </c>
      <c r="V85" s="9"/>
      <c r="W85" s="9">
        <v>32698985976.4869</v>
      </c>
      <c r="X85" s="4"/>
      <c r="Y85" s="11">
        <v>6.8818288259215926E-4</v>
      </c>
    </row>
    <row r="86" spans="1:25">
      <c r="A86" s="1" t="s">
        <v>92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v>15626000</v>
      </c>
      <c r="J86" s="9"/>
      <c r="K86" s="9">
        <v>35955348500</v>
      </c>
      <c r="L86" s="9"/>
      <c r="M86" s="9">
        <v>0</v>
      </c>
      <c r="N86" s="9"/>
      <c r="O86" s="9">
        <v>0</v>
      </c>
      <c r="P86" s="9"/>
      <c r="Q86" s="9">
        <v>15626000</v>
      </c>
      <c r="R86" s="9"/>
      <c r="S86" s="9">
        <v>2302</v>
      </c>
      <c r="T86" s="9"/>
      <c r="U86" s="9">
        <v>35955348500</v>
      </c>
      <c r="V86" s="9"/>
      <c r="W86" s="9">
        <v>35757024240.599998</v>
      </c>
      <c r="X86" s="4"/>
      <c r="Y86" s="11">
        <v>7.525423581180293E-4</v>
      </c>
    </row>
    <row r="87" spans="1:25">
      <c r="A87" s="1" t="s">
        <v>93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v>2320000</v>
      </c>
      <c r="J87" s="9"/>
      <c r="K87" s="9">
        <v>686526727</v>
      </c>
      <c r="L87" s="9"/>
      <c r="M87" s="9">
        <v>0</v>
      </c>
      <c r="N87" s="9"/>
      <c r="O87" s="9">
        <v>0</v>
      </c>
      <c r="P87" s="9"/>
      <c r="Q87" s="9">
        <v>2010000</v>
      </c>
      <c r="R87" s="9"/>
      <c r="S87" s="9">
        <v>319</v>
      </c>
      <c r="T87" s="9"/>
      <c r="U87" s="9">
        <v>599704379</v>
      </c>
      <c r="V87" s="9"/>
      <c r="W87" s="9">
        <v>641024893.57500005</v>
      </c>
      <c r="X87" s="4"/>
      <c r="Y87" s="11">
        <v>1.3491010375397913E-5</v>
      </c>
    </row>
    <row r="88" spans="1:25">
      <c r="A88" s="1" t="s">
        <v>94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v>10903000</v>
      </c>
      <c r="J88" s="9"/>
      <c r="K88" s="9">
        <v>2882378985</v>
      </c>
      <c r="L88" s="9"/>
      <c r="M88" s="9">
        <v>0</v>
      </c>
      <c r="N88" s="9"/>
      <c r="O88" s="9">
        <v>0</v>
      </c>
      <c r="P88" s="9"/>
      <c r="Q88" s="9">
        <v>10903000</v>
      </c>
      <c r="R88" s="9"/>
      <c r="S88" s="9">
        <v>275</v>
      </c>
      <c r="T88" s="9"/>
      <c r="U88" s="9">
        <v>2882378985</v>
      </c>
      <c r="V88" s="9"/>
      <c r="W88" s="9">
        <v>2997552931.3125</v>
      </c>
      <c r="X88" s="4"/>
      <c r="Y88" s="11">
        <v>6.3086501167851887E-5</v>
      </c>
    </row>
    <row r="89" spans="1:25">
      <c r="A89" s="1" t="s">
        <v>95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v>4000000</v>
      </c>
      <c r="J89" s="9"/>
      <c r="K89" s="9">
        <v>490126171</v>
      </c>
      <c r="L89" s="9"/>
      <c r="M89" s="9">
        <v>0</v>
      </c>
      <c r="N89" s="9"/>
      <c r="O89" s="9">
        <v>0</v>
      </c>
      <c r="P89" s="9"/>
      <c r="Q89" s="9">
        <v>4000000</v>
      </c>
      <c r="R89" s="9"/>
      <c r="S89" s="9">
        <v>125</v>
      </c>
      <c r="T89" s="9"/>
      <c r="U89" s="9">
        <v>490126171</v>
      </c>
      <c r="V89" s="9"/>
      <c r="W89" s="9">
        <v>499871250</v>
      </c>
      <c r="X89" s="4"/>
      <c r="Y89" s="11">
        <v>1.0520290690277385E-5</v>
      </c>
    </row>
    <row r="90" spans="1:25">
      <c r="A90" s="1" t="s">
        <v>96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v>15000000</v>
      </c>
      <c r="J90" s="9"/>
      <c r="K90" s="9">
        <v>136776811200</v>
      </c>
      <c r="L90" s="9"/>
      <c r="M90" s="9">
        <v>0</v>
      </c>
      <c r="N90" s="9"/>
      <c r="O90" s="9">
        <v>0</v>
      </c>
      <c r="P90" s="9"/>
      <c r="Q90" s="9">
        <v>15000000</v>
      </c>
      <c r="R90" s="9"/>
      <c r="S90" s="9">
        <v>9100</v>
      </c>
      <c r="T90" s="9"/>
      <c r="U90" s="9">
        <v>136776811200</v>
      </c>
      <c r="V90" s="9"/>
      <c r="W90" s="9">
        <v>135687825000</v>
      </c>
      <c r="X90" s="4"/>
      <c r="Y90" s="11">
        <v>2.8556860634243058E-3</v>
      </c>
    </row>
    <row r="91" spans="1:25">
      <c r="A91" s="1" t="s">
        <v>97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v>950000</v>
      </c>
      <c r="J91" s="9"/>
      <c r="K91" s="9">
        <v>1710440325</v>
      </c>
      <c r="L91" s="9"/>
      <c r="M91" s="9">
        <v>0</v>
      </c>
      <c r="N91" s="9"/>
      <c r="O91" s="9">
        <v>0</v>
      </c>
      <c r="P91" s="9"/>
      <c r="Q91" s="9">
        <v>950000</v>
      </c>
      <c r="R91" s="9"/>
      <c r="S91" s="9">
        <v>1800</v>
      </c>
      <c r="T91" s="9"/>
      <c r="U91" s="9">
        <v>1710440325</v>
      </c>
      <c r="V91" s="9"/>
      <c r="W91" s="9">
        <v>1709559675</v>
      </c>
      <c r="X91" s="4"/>
      <c r="Y91" s="11">
        <v>3.5979394160748659E-5</v>
      </c>
    </row>
    <row r="92" spans="1:25">
      <c r="A92" s="1" t="s">
        <v>98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v>1409000</v>
      </c>
      <c r="J92" s="9"/>
      <c r="K92" s="9">
        <v>816640228</v>
      </c>
      <c r="L92" s="9"/>
      <c r="M92" s="9">
        <v>0</v>
      </c>
      <c r="N92" s="9"/>
      <c r="O92" s="9">
        <v>0</v>
      </c>
      <c r="P92" s="9"/>
      <c r="Q92" s="9">
        <v>1409000</v>
      </c>
      <c r="R92" s="9"/>
      <c r="S92" s="9">
        <v>651</v>
      </c>
      <c r="T92" s="9"/>
      <c r="U92" s="9">
        <v>816640228</v>
      </c>
      <c r="V92" s="9"/>
      <c r="W92" s="9">
        <v>917022805.8075</v>
      </c>
      <c r="X92" s="4"/>
      <c r="Y92" s="11">
        <v>1.9299662636546287E-5</v>
      </c>
    </row>
    <row r="93" spans="1:25">
      <c r="A93" s="1" t="s">
        <v>99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v>830000</v>
      </c>
      <c r="J93" s="9"/>
      <c r="K93" s="9">
        <v>1743448822</v>
      </c>
      <c r="L93" s="9"/>
      <c r="M93" s="9">
        <v>0</v>
      </c>
      <c r="N93" s="9"/>
      <c r="O93" s="9">
        <v>0</v>
      </c>
      <c r="P93" s="9"/>
      <c r="Q93" s="9">
        <v>0</v>
      </c>
      <c r="R93" s="9"/>
      <c r="S93" s="9">
        <v>0</v>
      </c>
      <c r="T93" s="9"/>
      <c r="U93" s="9">
        <v>0</v>
      </c>
      <c r="V93" s="9"/>
      <c r="W93" s="9">
        <v>0</v>
      </c>
      <c r="X93" s="4"/>
      <c r="Y93" s="11">
        <v>0</v>
      </c>
    </row>
    <row r="94" spans="1:25">
      <c r="A94" s="1" t="s">
        <v>100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v>1460000</v>
      </c>
      <c r="J94" s="9"/>
      <c r="K94" s="9">
        <v>1639422042</v>
      </c>
      <c r="L94" s="9"/>
      <c r="M94" s="9">
        <v>0</v>
      </c>
      <c r="N94" s="9"/>
      <c r="O94" s="9">
        <v>0</v>
      </c>
      <c r="P94" s="9"/>
      <c r="Q94" s="9">
        <v>945000</v>
      </c>
      <c r="R94" s="9"/>
      <c r="S94" s="9">
        <v>1610</v>
      </c>
      <c r="T94" s="9"/>
      <c r="U94" s="9">
        <v>1061132766</v>
      </c>
      <c r="V94" s="9"/>
      <c r="W94" s="9">
        <v>1521058226.625</v>
      </c>
      <c r="X94" s="4"/>
      <c r="Y94" s="11">
        <v>3.2012192541445052E-5</v>
      </c>
    </row>
    <row r="95" spans="1:25">
      <c r="A95" s="1" t="s">
        <v>101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v>34000</v>
      </c>
      <c r="J95" s="9"/>
      <c r="K95" s="9">
        <v>45911819</v>
      </c>
      <c r="L95" s="9"/>
      <c r="M95" s="9">
        <v>0</v>
      </c>
      <c r="N95" s="9"/>
      <c r="O95" s="9">
        <v>0</v>
      </c>
      <c r="P95" s="9"/>
      <c r="Q95" s="9">
        <v>34000</v>
      </c>
      <c r="R95" s="9"/>
      <c r="S95" s="9">
        <v>1450</v>
      </c>
      <c r="T95" s="9"/>
      <c r="U95" s="9">
        <v>45911819</v>
      </c>
      <c r="V95" s="9"/>
      <c r="W95" s="9">
        <v>49287305.25</v>
      </c>
      <c r="X95" s="4"/>
      <c r="Y95" s="11">
        <v>1.0373006620613502E-6</v>
      </c>
    </row>
    <row r="96" spans="1:25">
      <c r="A96" s="1" t="s">
        <v>102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v>3600000</v>
      </c>
      <c r="J96" s="9"/>
      <c r="K96" s="9">
        <v>17479456948</v>
      </c>
      <c r="L96" s="9"/>
      <c r="M96" s="9">
        <v>-1800000</v>
      </c>
      <c r="N96" s="9"/>
      <c r="O96" s="9">
        <v>10234738917</v>
      </c>
      <c r="P96" s="9"/>
      <c r="Q96" s="9">
        <v>1800000</v>
      </c>
      <c r="R96" s="9"/>
      <c r="S96" s="9">
        <v>5470</v>
      </c>
      <c r="T96" s="9"/>
      <c r="U96" s="9">
        <v>8739728471</v>
      </c>
      <c r="V96" s="9"/>
      <c r="W96" s="9">
        <v>9787416300</v>
      </c>
      <c r="X96" s="4"/>
      <c r="Y96" s="11">
        <v>2.0598597055293563E-4</v>
      </c>
    </row>
    <row r="97" spans="1:25">
      <c r="A97" s="1" t="s">
        <v>103</v>
      </c>
      <c r="C97" s="9">
        <v>0</v>
      </c>
      <c r="D97" s="9"/>
      <c r="E97" s="9">
        <v>0</v>
      </c>
      <c r="F97" s="9"/>
      <c r="G97" s="9">
        <v>0</v>
      </c>
      <c r="H97" s="9"/>
      <c r="I97" s="9">
        <v>198000000</v>
      </c>
      <c r="J97" s="9"/>
      <c r="K97" s="9">
        <v>299897361696</v>
      </c>
      <c r="L97" s="9"/>
      <c r="M97" s="9">
        <v>0</v>
      </c>
      <c r="N97" s="9"/>
      <c r="O97" s="9">
        <v>0</v>
      </c>
      <c r="P97" s="9"/>
      <c r="Q97" s="9">
        <v>198000000</v>
      </c>
      <c r="R97" s="9"/>
      <c r="S97" s="9">
        <v>1514</v>
      </c>
      <c r="T97" s="9"/>
      <c r="U97" s="9">
        <v>299897361696</v>
      </c>
      <c r="V97" s="9"/>
      <c r="W97" s="9">
        <v>297988356600</v>
      </c>
      <c r="X97" s="4"/>
      <c r="Y97" s="11">
        <v>6.2714631692661615E-3</v>
      </c>
    </row>
    <row r="98" spans="1:25" ht="24.75" thickBot="1">
      <c r="C98" s="4"/>
      <c r="D98" s="4"/>
      <c r="E98" s="8">
        <f>SUM(E9:E97)</f>
        <v>36871423565405</v>
      </c>
      <c r="F98" s="4"/>
      <c r="G98" s="8">
        <f>SUM(G9:G97)</f>
        <v>41017386692272.719</v>
      </c>
      <c r="H98" s="4"/>
      <c r="I98" s="4"/>
      <c r="J98" s="4"/>
      <c r="K98" s="8">
        <f>SUM(K9:K97)</f>
        <v>1000316215967</v>
      </c>
      <c r="L98" s="4"/>
      <c r="M98" s="4"/>
      <c r="N98" s="4"/>
      <c r="O98" s="8">
        <f>SUM(O9:O97)</f>
        <v>52532893884</v>
      </c>
      <c r="P98" s="4"/>
      <c r="Q98" s="4"/>
      <c r="R98" s="4"/>
      <c r="S98" s="4"/>
      <c r="T98" s="4"/>
      <c r="U98" s="8">
        <f>SUM(U9:U97)</f>
        <v>37744344653467</v>
      </c>
      <c r="V98" s="4"/>
      <c r="W98" s="8">
        <f>SUM(W9:W97)</f>
        <v>40496238513769.625</v>
      </c>
      <c r="X98" s="4"/>
      <c r="Y98" s="12">
        <f>SUM(Y9:Y97)</f>
        <v>0.85228386515060262</v>
      </c>
    </row>
    <row r="99" spans="1:25" ht="24.75" thickTop="1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>
      <c r="Y100" s="3"/>
    </row>
  </sheetData>
  <mergeCells count="21">
    <mergeCell ref="A6:A8"/>
    <mergeCell ref="C7:C8"/>
    <mergeCell ref="E7:E8"/>
    <mergeCell ref="G7:G8"/>
    <mergeCell ref="C6:G6"/>
    <mergeCell ref="A3:Y3"/>
    <mergeCell ref="A2:Y2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2"/>
  <sheetViews>
    <sheetView rightToLeft="1" topLeftCell="H1" workbookViewId="0">
      <selection activeCell="AK18" sqref="AK18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9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9" ht="24.75">
      <c r="A6" s="23" t="s">
        <v>105</v>
      </c>
      <c r="B6" s="23" t="s">
        <v>105</v>
      </c>
      <c r="C6" s="23" t="s">
        <v>105</v>
      </c>
      <c r="D6" s="23" t="s">
        <v>105</v>
      </c>
      <c r="E6" s="23" t="s">
        <v>105</v>
      </c>
      <c r="F6" s="23" t="s">
        <v>105</v>
      </c>
      <c r="G6" s="23" t="s">
        <v>105</v>
      </c>
      <c r="H6" s="23" t="s">
        <v>105</v>
      </c>
      <c r="I6" s="23" t="s">
        <v>105</v>
      </c>
      <c r="J6" s="23" t="s">
        <v>105</v>
      </c>
      <c r="K6" s="23" t="s">
        <v>105</v>
      </c>
      <c r="L6" s="23" t="s">
        <v>105</v>
      </c>
      <c r="M6" s="23" t="s">
        <v>105</v>
      </c>
      <c r="O6" s="23" t="s">
        <v>205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9" ht="24.75">
      <c r="A7" s="22" t="s">
        <v>106</v>
      </c>
      <c r="C7" s="22" t="s">
        <v>107</v>
      </c>
      <c r="E7" s="22" t="s">
        <v>108</v>
      </c>
      <c r="G7" s="22" t="s">
        <v>109</v>
      </c>
      <c r="I7" s="22" t="s">
        <v>110</v>
      </c>
      <c r="K7" s="22" t="s">
        <v>111</v>
      </c>
      <c r="M7" s="22" t="s">
        <v>104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112</v>
      </c>
      <c r="AG7" s="22" t="s">
        <v>8</v>
      </c>
      <c r="AI7" s="22" t="s">
        <v>9</v>
      </c>
      <c r="AK7" s="22" t="s">
        <v>13</v>
      </c>
    </row>
    <row r="8" spans="1:39" ht="24.75">
      <c r="A8" s="23" t="s">
        <v>106</v>
      </c>
      <c r="C8" s="23" t="s">
        <v>107</v>
      </c>
      <c r="E8" s="23" t="s">
        <v>108</v>
      </c>
      <c r="G8" s="23" t="s">
        <v>109</v>
      </c>
      <c r="I8" s="23" t="s">
        <v>110</v>
      </c>
      <c r="K8" s="23" t="s">
        <v>111</v>
      </c>
      <c r="M8" s="23" t="s">
        <v>104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112</v>
      </c>
      <c r="AG8" s="23" t="s">
        <v>8</v>
      </c>
      <c r="AI8" s="23" t="s">
        <v>9</v>
      </c>
      <c r="AK8" s="23" t="s">
        <v>13</v>
      </c>
    </row>
    <row r="9" spans="1:39">
      <c r="A9" s="1" t="s">
        <v>113</v>
      </c>
      <c r="C9" s="4" t="s">
        <v>114</v>
      </c>
      <c r="D9" s="4"/>
      <c r="E9" s="4" t="s">
        <v>114</v>
      </c>
      <c r="F9" s="4"/>
      <c r="G9" s="4" t="s">
        <v>115</v>
      </c>
      <c r="H9" s="4"/>
      <c r="I9" s="4" t="s">
        <v>116</v>
      </c>
      <c r="J9" s="4"/>
      <c r="K9" s="7">
        <v>0</v>
      </c>
      <c r="L9" s="4"/>
      <c r="M9" s="7">
        <v>0</v>
      </c>
      <c r="N9" s="4"/>
      <c r="O9" s="7">
        <v>542800</v>
      </c>
      <c r="P9" s="4"/>
      <c r="Q9" s="7">
        <v>525848847747</v>
      </c>
      <c r="R9" s="4"/>
      <c r="S9" s="7">
        <v>529676778680</v>
      </c>
      <c r="T9" s="4"/>
      <c r="U9" s="7">
        <v>0</v>
      </c>
      <c r="V9" s="4"/>
      <c r="W9" s="7">
        <v>0</v>
      </c>
      <c r="X9" s="4"/>
      <c r="Y9" s="7">
        <v>0</v>
      </c>
      <c r="Z9" s="4"/>
      <c r="AA9" s="7">
        <v>0</v>
      </c>
      <c r="AB9" s="4"/>
      <c r="AC9" s="7">
        <v>542800</v>
      </c>
      <c r="AD9" s="4"/>
      <c r="AE9" s="7">
        <v>995000</v>
      </c>
      <c r="AF9" s="4"/>
      <c r="AG9" s="7">
        <v>525848847747</v>
      </c>
      <c r="AH9" s="4"/>
      <c r="AI9" s="7">
        <v>539988109412</v>
      </c>
      <c r="AJ9" s="4"/>
      <c r="AK9" s="11">
        <v>1.1364590142576812E-2</v>
      </c>
      <c r="AL9" s="4"/>
      <c r="AM9" s="4"/>
    </row>
    <row r="10" spans="1:39">
      <c r="A10" s="1" t="s">
        <v>117</v>
      </c>
      <c r="C10" s="4" t="s">
        <v>114</v>
      </c>
      <c r="D10" s="4"/>
      <c r="E10" s="4" t="s">
        <v>114</v>
      </c>
      <c r="F10" s="4"/>
      <c r="G10" s="4" t="s">
        <v>118</v>
      </c>
      <c r="H10" s="4"/>
      <c r="I10" s="4" t="s">
        <v>119</v>
      </c>
      <c r="J10" s="4"/>
      <c r="K10" s="7">
        <v>0</v>
      </c>
      <c r="L10" s="4"/>
      <c r="M10" s="7">
        <v>0</v>
      </c>
      <c r="N10" s="4"/>
      <c r="O10" s="7">
        <v>54646</v>
      </c>
      <c r="P10" s="4"/>
      <c r="Q10" s="7">
        <v>52293676387</v>
      </c>
      <c r="R10" s="4"/>
      <c r="S10" s="7">
        <v>52259425262</v>
      </c>
      <c r="T10" s="4"/>
      <c r="U10" s="7">
        <v>0</v>
      </c>
      <c r="V10" s="4"/>
      <c r="W10" s="7">
        <v>0</v>
      </c>
      <c r="X10" s="4"/>
      <c r="Y10" s="7">
        <v>0</v>
      </c>
      <c r="Z10" s="4"/>
      <c r="AA10" s="7">
        <v>0</v>
      </c>
      <c r="AB10" s="4"/>
      <c r="AC10" s="7">
        <v>54646</v>
      </c>
      <c r="AD10" s="4"/>
      <c r="AE10" s="7">
        <v>977480</v>
      </c>
      <c r="AF10" s="4"/>
      <c r="AG10" s="7">
        <v>52293676387</v>
      </c>
      <c r="AH10" s="4"/>
      <c r="AI10" s="7">
        <v>53405690543</v>
      </c>
      <c r="AJ10" s="4"/>
      <c r="AK10" s="11">
        <v>1.123976201926712E-3</v>
      </c>
      <c r="AL10" s="4"/>
      <c r="AM10" s="4"/>
    </row>
    <row r="11" spans="1:39">
      <c r="A11" s="1" t="s">
        <v>120</v>
      </c>
      <c r="C11" s="4" t="s">
        <v>114</v>
      </c>
      <c r="D11" s="4"/>
      <c r="E11" s="4" t="s">
        <v>114</v>
      </c>
      <c r="F11" s="4"/>
      <c r="G11" s="4" t="s">
        <v>121</v>
      </c>
      <c r="H11" s="4"/>
      <c r="I11" s="4" t="s">
        <v>6</v>
      </c>
      <c r="J11" s="4"/>
      <c r="K11" s="7">
        <v>0</v>
      </c>
      <c r="L11" s="4"/>
      <c r="M11" s="7">
        <v>0</v>
      </c>
      <c r="N11" s="4"/>
      <c r="O11" s="7">
        <v>1030704</v>
      </c>
      <c r="P11" s="4"/>
      <c r="Q11" s="7">
        <v>1000629204376</v>
      </c>
      <c r="R11" s="4"/>
      <c r="S11" s="7">
        <v>1010143860154</v>
      </c>
      <c r="T11" s="4"/>
      <c r="U11" s="7">
        <v>0</v>
      </c>
      <c r="V11" s="4"/>
      <c r="W11" s="7">
        <v>0</v>
      </c>
      <c r="X11" s="4"/>
      <c r="Y11" s="7">
        <v>1030704</v>
      </c>
      <c r="Z11" s="4"/>
      <c r="AA11" s="7">
        <v>1030704000000</v>
      </c>
      <c r="AB11" s="4"/>
      <c r="AC11" s="7">
        <v>0</v>
      </c>
      <c r="AD11" s="4"/>
      <c r="AE11" s="7">
        <v>0</v>
      </c>
      <c r="AF11" s="4"/>
      <c r="AG11" s="7">
        <v>0</v>
      </c>
      <c r="AH11" s="4"/>
      <c r="AI11" s="7">
        <v>0</v>
      </c>
      <c r="AJ11" s="4"/>
      <c r="AK11" s="11">
        <v>0</v>
      </c>
      <c r="AL11" s="4"/>
      <c r="AM11" s="4"/>
    </row>
    <row r="12" spans="1:39">
      <c r="A12" s="1" t="s">
        <v>122</v>
      </c>
      <c r="C12" s="4" t="s">
        <v>114</v>
      </c>
      <c r="D12" s="4"/>
      <c r="E12" s="4" t="s">
        <v>114</v>
      </c>
      <c r="F12" s="4"/>
      <c r="G12" s="4" t="s">
        <v>123</v>
      </c>
      <c r="H12" s="4"/>
      <c r="I12" s="4" t="s">
        <v>124</v>
      </c>
      <c r="J12" s="4"/>
      <c r="K12" s="7">
        <v>0</v>
      </c>
      <c r="L12" s="4"/>
      <c r="M12" s="7">
        <v>0</v>
      </c>
      <c r="N12" s="4"/>
      <c r="O12" s="7">
        <v>290176</v>
      </c>
      <c r="P12" s="4"/>
      <c r="Q12" s="7">
        <v>271672952979</v>
      </c>
      <c r="R12" s="4"/>
      <c r="S12" s="7">
        <v>279092913719</v>
      </c>
      <c r="T12" s="4"/>
      <c r="U12" s="7">
        <v>21000</v>
      </c>
      <c r="V12" s="4"/>
      <c r="W12" s="7">
        <v>20395476005</v>
      </c>
      <c r="X12" s="4"/>
      <c r="Y12" s="7">
        <v>71648</v>
      </c>
      <c r="Z12" s="4"/>
      <c r="AA12" s="7">
        <v>69987408484</v>
      </c>
      <c r="AB12" s="4"/>
      <c r="AC12" s="7">
        <v>239528</v>
      </c>
      <c r="AD12" s="4"/>
      <c r="AE12" s="7">
        <v>982500</v>
      </c>
      <c r="AF12" s="4"/>
      <c r="AG12" s="7">
        <v>224819930386</v>
      </c>
      <c r="AH12" s="4"/>
      <c r="AI12" s="7">
        <v>235293605302</v>
      </c>
      <c r="AJ12" s="4"/>
      <c r="AK12" s="11">
        <v>4.9519893879482607E-3</v>
      </c>
      <c r="AL12" s="4"/>
      <c r="AM12" s="4"/>
    </row>
    <row r="13" spans="1:39">
      <c r="A13" s="1" t="s">
        <v>125</v>
      </c>
      <c r="C13" s="4" t="s">
        <v>114</v>
      </c>
      <c r="D13" s="4"/>
      <c r="E13" s="4" t="s">
        <v>114</v>
      </c>
      <c r="F13" s="4"/>
      <c r="G13" s="4" t="s">
        <v>126</v>
      </c>
      <c r="H13" s="4"/>
      <c r="I13" s="4" t="s">
        <v>6</v>
      </c>
      <c r="J13" s="4"/>
      <c r="K13" s="7">
        <v>0</v>
      </c>
      <c r="L13" s="4"/>
      <c r="M13" s="7">
        <v>0</v>
      </c>
      <c r="N13" s="4"/>
      <c r="O13" s="7">
        <v>335000</v>
      </c>
      <c r="P13" s="4"/>
      <c r="Q13" s="7">
        <v>325180183536</v>
      </c>
      <c r="R13" s="4"/>
      <c r="S13" s="7">
        <v>328317531659</v>
      </c>
      <c r="T13" s="4"/>
      <c r="U13" s="7">
        <v>0</v>
      </c>
      <c r="V13" s="4"/>
      <c r="W13" s="7">
        <v>0</v>
      </c>
      <c r="X13" s="4"/>
      <c r="Y13" s="7">
        <v>335000</v>
      </c>
      <c r="Z13" s="4"/>
      <c r="AA13" s="7">
        <v>335000000000</v>
      </c>
      <c r="AB13" s="4"/>
      <c r="AC13" s="7">
        <v>0</v>
      </c>
      <c r="AD13" s="4"/>
      <c r="AE13" s="7">
        <v>0</v>
      </c>
      <c r="AF13" s="4"/>
      <c r="AG13" s="7">
        <v>0</v>
      </c>
      <c r="AH13" s="4"/>
      <c r="AI13" s="7">
        <v>0</v>
      </c>
      <c r="AJ13" s="4"/>
      <c r="AK13" s="11">
        <v>0</v>
      </c>
      <c r="AL13" s="4"/>
      <c r="AM13" s="4"/>
    </row>
    <row r="14" spans="1:39">
      <c r="A14" s="1" t="s">
        <v>127</v>
      </c>
      <c r="C14" s="4" t="s">
        <v>114</v>
      </c>
      <c r="D14" s="4"/>
      <c r="E14" s="4" t="s">
        <v>114</v>
      </c>
      <c r="F14" s="4"/>
      <c r="G14" s="4" t="s">
        <v>126</v>
      </c>
      <c r="H14" s="4"/>
      <c r="I14" s="4" t="s">
        <v>6</v>
      </c>
      <c r="J14" s="4"/>
      <c r="K14" s="7">
        <v>0</v>
      </c>
      <c r="L14" s="4"/>
      <c r="M14" s="7">
        <v>0</v>
      </c>
      <c r="N14" s="4"/>
      <c r="O14" s="7">
        <v>102388</v>
      </c>
      <c r="P14" s="4"/>
      <c r="Q14" s="7">
        <v>98329700099</v>
      </c>
      <c r="R14" s="4"/>
      <c r="S14" s="7">
        <v>100322053331</v>
      </c>
      <c r="T14" s="4"/>
      <c r="U14" s="7">
        <v>507306</v>
      </c>
      <c r="V14" s="4"/>
      <c r="W14" s="7">
        <v>500021205541</v>
      </c>
      <c r="X14" s="4"/>
      <c r="Y14" s="7">
        <v>609694</v>
      </c>
      <c r="Z14" s="4"/>
      <c r="AA14" s="7">
        <v>609694000000</v>
      </c>
      <c r="AB14" s="4"/>
      <c r="AC14" s="7">
        <v>0</v>
      </c>
      <c r="AD14" s="4"/>
      <c r="AE14" s="7">
        <v>0</v>
      </c>
      <c r="AF14" s="4"/>
      <c r="AG14" s="7">
        <v>0</v>
      </c>
      <c r="AH14" s="4"/>
      <c r="AI14" s="7">
        <v>0</v>
      </c>
      <c r="AJ14" s="4"/>
      <c r="AK14" s="11">
        <v>0</v>
      </c>
      <c r="AL14" s="4"/>
      <c r="AM14" s="4"/>
    </row>
    <row r="15" spans="1:39">
      <c r="A15" s="1" t="s">
        <v>128</v>
      </c>
      <c r="C15" s="4" t="s">
        <v>114</v>
      </c>
      <c r="D15" s="4"/>
      <c r="E15" s="4" t="s">
        <v>114</v>
      </c>
      <c r="F15" s="4"/>
      <c r="G15" s="4" t="s">
        <v>129</v>
      </c>
      <c r="H15" s="4"/>
      <c r="I15" s="4" t="s">
        <v>124</v>
      </c>
      <c r="J15" s="4"/>
      <c r="K15" s="7">
        <v>0</v>
      </c>
      <c r="L15" s="4"/>
      <c r="M15" s="7">
        <v>0</v>
      </c>
      <c r="N15" s="4"/>
      <c r="O15" s="7">
        <v>490000</v>
      </c>
      <c r="P15" s="4"/>
      <c r="Q15" s="7">
        <v>468906662048</v>
      </c>
      <c r="R15" s="4"/>
      <c r="S15" s="7">
        <v>469545579435</v>
      </c>
      <c r="T15" s="4"/>
      <c r="U15" s="7">
        <v>195000</v>
      </c>
      <c r="V15" s="4"/>
      <c r="W15" s="7">
        <v>189932619044</v>
      </c>
      <c r="X15" s="4"/>
      <c r="Y15" s="7">
        <v>0</v>
      </c>
      <c r="Z15" s="4"/>
      <c r="AA15" s="7">
        <v>0</v>
      </c>
      <c r="AB15" s="4"/>
      <c r="AC15" s="7">
        <v>685000</v>
      </c>
      <c r="AD15" s="4"/>
      <c r="AE15" s="7">
        <v>980230</v>
      </c>
      <c r="AF15" s="4"/>
      <c r="AG15" s="7">
        <v>658839281092</v>
      </c>
      <c r="AH15" s="4"/>
      <c r="AI15" s="7">
        <v>671335848319</v>
      </c>
      <c r="AJ15" s="4"/>
      <c r="AK15" s="11">
        <v>1.4128934750938059E-2</v>
      </c>
      <c r="AL15" s="4"/>
      <c r="AM15" s="4"/>
    </row>
    <row r="16" spans="1:39">
      <c r="A16" s="1" t="s">
        <v>130</v>
      </c>
      <c r="C16" s="4" t="s">
        <v>114</v>
      </c>
      <c r="D16" s="4"/>
      <c r="E16" s="4" t="s">
        <v>114</v>
      </c>
      <c r="F16" s="4"/>
      <c r="G16" s="4" t="s">
        <v>126</v>
      </c>
      <c r="H16" s="4"/>
      <c r="I16" s="4" t="s">
        <v>6</v>
      </c>
      <c r="J16" s="4"/>
      <c r="K16" s="7">
        <v>0</v>
      </c>
      <c r="L16" s="4"/>
      <c r="M16" s="7">
        <v>0</v>
      </c>
      <c r="N16" s="4"/>
      <c r="O16" s="7">
        <v>65000</v>
      </c>
      <c r="P16" s="4"/>
      <c r="Q16" s="7">
        <v>63223957264</v>
      </c>
      <c r="R16" s="4"/>
      <c r="S16" s="7">
        <v>63703401665</v>
      </c>
      <c r="T16" s="4"/>
      <c r="U16" s="7">
        <v>50907</v>
      </c>
      <c r="V16" s="4"/>
      <c r="W16" s="7">
        <v>50009408889</v>
      </c>
      <c r="X16" s="4"/>
      <c r="Y16" s="7">
        <v>115907</v>
      </c>
      <c r="Z16" s="4"/>
      <c r="AA16" s="7">
        <v>115907000000</v>
      </c>
      <c r="AB16" s="4"/>
      <c r="AC16" s="7">
        <v>0</v>
      </c>
      <c r="AD16" s="4"/>
      <c r="AE16" s="7">
        <v>0</v>
      </c>
      <c r="AF16" s="4"/>
      <c r="AG16" s="7">
        <v>0</v>
      </c>
      <c r="AH16" s="4"/>
      <c r="AI16" s="7">
        <v>0</v>
      </c>
      <c r="AJ16" s="4"/>
      <c r="AK16" s="11">
        <v>0</v>
      </c>
      <c r="AL16" s="4"/>
      <c r="AM16" s="4"/>
    </row>
    <row r="17" spans="1:39">
      <c r="A17" s="1" t="s">
        <v>131</v>
      </c>
      <c r="C17" s="4" t="s">
        <v>114</v>
      </c>
      <c r="D17" s="4"/>
      <c r="E17" s="4" t="s">
        <v>114</v>
      </c>
      <c r="F17" s="4"/>
      <c r="G17" s="4" t="s">
        <v>129</v>
      </c>
      <c r="H17" s="4"/>
      <c r="I17" s="4" t="s">
        <v>124</v>
      </c>
      <c r="J17" s="4"/>
      <c r="K17" s="7">
        <v>0</v>
      </c>
      <c r="L17" s="4"/>
      <c r="M17" s="7">
        <v>0</v>
      </c>
      <c r="N17" s="4"/>
      <c r="O17" s="7">
        <v>10000</v>
      </c>
      <c r="P17" s="4"/>
      <c r="Q17" s="7">
        <v>9398453158</v>
      </c>
      <c r="R17" s="4"/>
      <c r="S17" s="7">
        <v>9426791084</v>
      </c>
      <c r="T17" s="4"/>
      <c r="U17" s="7">
        <v>50000</v>
      </c>
      <c r="V17" s="4"/>
      <c r="W17" s="7">
        <v>48527293977</v>
      </c>
      <c r="X17" s="4"/>
      <c r="Y17" s="7">
        <v>0</v>
      </c>
      <c r="Z17" s="4"/>
      <c r="AA17" s="7">
        <v>0</v>
      </c>
      <c r="AB17" s="4"/>
      <c r="AC17" s="7">
        <v>60000</v>
      </c>
      <c r="AD17" s="4"/>
      <c r="AE17" s="7">
        <v>980230</v>
      </c>
      <c r="AF17" s="4"/>
      <c r="AG17" s="7">
        <v>57925747135</v>
      </c>
      <c r="AH17" s="4"/>
      <c r="AI17" s="7">
        <v>58803139998</v>
      </c>
      <c r="AJ17" s="4"/>
      <c r="AK17" s="11">
        <v>1.2375709270738E-3</v>
      </c>
      <c r="AL17" s="4"/>
      <c r="AM17" s="4"/>
    </row>
    <row r="18" spans="1:39">
      <c r="A18" s="1" t="s">
        <v>132</v>
      </c>
      <c r="C18" s="4" t="s">
        <v>114</v>
      </c>
      <c r="D18" s="4"/>
      <c r="E18" s="4" t="s">
        <v>114</v>
      </c>
      <c r="F18" s="4"/>
      <c r="G18" s="4" t="s">
        <v>129</v>
      </c>
      <c r="H18" s="4"/>
      <c r="I18" s="4" t="s">
        <v>124</v>
      </c>
      <c r="J18" s="4"/>
      <c r="K18" s="7">
        <v>0</v>
      </c>
      <c r="L18" s="4"/>
      <c r="M18" s="7">
        <v>0</v>
      </c>
      <c r="N18" s="4"/>
      <c r="O18" s="7">
        <v>916735</v>
      </c>
      <c r="P18" s="4"/>
      <c r="Q18" s="7">
        <v>874275498288</v>
      </c>
      <c r="R18" s="4"/>
      <c r="S18" s="7">
        <v>880685171625</v>
      </c>
      <c r="T18" s="4"/>
      <c r="U18" s="7">
        <v>618663</v>
      </c>
      <c r="V18" s="4"/>
      <c r="W18" s="7">
        <v>600546220884</v>
      </c>
      <c r="X18" s="4"/>
      <c r="Y18" s="7">
        <v>205000</v>
      </c>
      <c r="Z18" s="4"/>
      <c r="AA18" s="7">
        <v>200157598899</v>
      </c>
      <c r="AB18" s="4"/>
      <c r="AC18" s="7">
        <v>1330398</v>
      </c>
      <c r="AD18" s="4"/>
      <c r="AE18" s="7">
        <v>980540</v>
      </c>
      <c r="AF18" s="4"/>
      <c r="AG18" s="7">
        <v>1277909614017</v>
      </c>
      <c r="AH18" s="4"/>
      <c r="AI18" s="7">
        <v>1304272012762</v>
      </c>
      <c r="AJ18" s="4"/>
      <c r="AK18" s="11">
        <v>2.7449709727153573E-2</v>
      </c>
      <c r="AL18" s="4"/>
      <c r="AM18" s="4"/>
    </row>
    <row r="19" spans="1:39">
      <c r="A19" s="1" t="s">
        <v>133</v>
      </c>
      <c r="C19" s="4" t="s">
        <v>114</v>
      </c>
      <c r="D19" s="4"/>
      <c r="E19" s="4" t="s">
        <v>114</v>
      </c>
      <c r="F19" s="4"/>
      <c r="G19" s="4" t="s">
        <v>129</v>
      </c>
      <c r="H19" s="4"/>
      <c r="I19" s="4" t="s">
        <v>124</v>
      </c>
      <c r="J19" s="4"/>
      <c r="K19" s="7">
        <v>0</v>
      </c>
      <c r="L19" s="4"/>
      <c r="M19" s="7">
        <v>0</v>
      </c>
      <c r="N19" s="4"/>
      <c r="O19" s="7">
        <v>0</v>
      </c>
      <c r="P19" s="4"/>
      <c r="Q19" s="7">
        <v>0</v>
      </c>
      <c r="R19" s="4"/>
      <c r="S19" s="7">
        <v>0</v>
      </c>
      <c r="T19" s="4"/>
      <c r="U19" s="7">
        <v>400000</v>
      </c>
      <c r="V19" s="4"/>
      <c r="W19" s="7">
        <v>392111950575</v>
      </c>
      <c r="X19" s="4"/>
      <c r="Y19" s="7">
        <v>0</v>
      </c>
      <c r="Z19" s="4"/>
      <c r="AA19" s="7">
        <v>0</v>
      </c>
      <c r="AB19" s="4"/>
      <c r="AC19" s="7">
        <v>400000</v>
      </c>
      <c r="AD19" s="4"/>
      <c r="AE19" s="7">
        <v>980230</v>
      </c>
      <c r="AF19" s="4"/>
      <c r="AG19" s="7">
        <v>392111950575</v>
      </c>
      <c r="AH19" s="4"/>
      <c r="AI19" s="7">
        <v>392020933325</v>
      </c>
      <c r="AJ19" s="4"/>
      <c r="AK19" s="11">
        <v>8.2504728472638685E-3</v>
      </c>
      <c r="AL19" s="4"/>
      <c r="AM19" s="4"/>
    </row>
    <row r="20" spans="1:39">
      <c r="A20" s="1" t="s">
        <v>134</v>
      </c>
      <c r="C20" s="4" t="s">
        <v>114</v>
      </c>
      <c r="D20" s="4"/>
      <c r="E20" s="4" t="s">
        <v>114</v>
      </c>
      <c r="F20" s="4"/>
      <c r="G20" s="4" t="s">
        <v>135</v>
      </c>
      <c r="H20" s="4"/>
      <c r="I20" s="4" t="s">
        <v>136</v>
      </c>
      <c r="J20" s="4"/>
      <c r="K20" s="7">
        <v>20.5</v>
      </c>
      <c r="L20" s="4"/>
      <c r="M20" s="7">
        <v>20.5</v>
      </c>
      <c r="N20" s="4"/>
      <c r="O20" s="7">
        <v>0</v>
      </c>
      <c r="P20" s="4"/>
      <c r="Q20" s="7">
        <v>0</v>
      </c>
      <c r="R20" s="4"/>
      <c r="S20" s="7">
        <v>0</v>
      </c>
      <c r="T20" s="4"/>
      <c r="U20" s="7">
        <v>415000</v>
      </c>
      <c r="V20" s="4"/>
      <c r="W20" s="7">
        <v>400038500000</v>
      </c>
      <c r="X20" s="4"/>
      <c r="Y20" s="7">
        <v>0</v>
      </c>
      <c r="Z20" s="4"/>
      <c r="AA20" s="7">
        <v>0</v>
      </c>
      <c r="AB20" s="4"/>
      <c r="AC20" s="7">
        <v>415000</v>
      </c>
      <c r="AD20" s="4"/>
      <c r="AE20" s="7">
        <v>963900</v>
      </c>
      <c r="AF20" s="4"/>
      <c r="AG20" s="7">
        <v>400038500000</v>
      </c>
      <c r="AH20" s="4"/>
      <c r="AI20" s="7">
        <v>399945996646</v>
      </c>
      <c r="AJ20" s="4"/>
      <c r="AK20" s="11">
        <v>8.417263735669183E-3</v>
      </c>
      <c r="AL20" s="4"/>
      <c r="AM20" s="4"/>
    </row>
    <row r="21" spans="1:39" ht="24.75" thickBo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>
        <f>SUM(Q9:Q20)</f>
        <v>3689759135882</v>
      </c>
      <c r="R21" s="4"/>
      <c r="S21" s="8">
        <f>SUM(S9:S20)</f>
        <v>3723173506614</v>
      </c>
      <c r="T21" s="4"/>
      <c r="U21" s="4"/>
      <c r="V21" s="4"/>
      <c r="W21" s="8">
        <f>SUM(W9:W20)</f>
        <v>2201582674915</v>
      </c>
      <c r="X21" s="4"/>
      <c r="Y21" s="4"/>
      <c r="Z21" s="4"/>
      <c r="AA21" s="8">
        <f>SUM(AA9:AA20)</f>
        <v>2361450007383</v>
      </c>
      <c r="AB21" s="4"/>
      <c r="AC21" s="4"/>
      <c r="AD21" s="4"/>
      <c r="AE21" s="4"/>
      <c r="AF21" s="4"/>
      <c r="AG21" s="8">
        <f>SUM(AG9:AG20)</f>
        <v>3589787547339</v>
      </c>
      <c r="AH21" s="4"/>
      <c r="AI21" s="8">
        <f>SUM(AI9:AI20)</f>
        <v>3655065336307</v>
      </c>
      <c r="AJ21" s="4"/>
      <c r="AK21" s="12">
        <f>SUM(AK9:AK20)</f>
        <v>7.6924507720550261E-2</v>
      </c>
      <c r="AL21" s="4"/>
      <c r="AM21" s="4"/>
    </row>
    <row r="22" spans="1:39" ht="24.75" thickTop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3:AK3"/>
    <mergeCell ref="A2:AK2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2"/>
  <sheetViews>
    <sheetView rightToLeft="1" workbookViewId="0">
      <selection activeCell="S8" sqref="S8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0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0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20" ht="24.75">
      <c r="A6" s="22" t="s">
        <v>138</v>
      </c>
      <c r="C6" s="23" t="s">
        <v>139</v>
      </c>
      <c r="D6" s="23" t="s">
        <v>139</v>
      </c>
      <c r="E6" s="23" t="s">
        <v>139</v>
      </c>
      <c r="F6" s="23" t="s">
        <v>139</v>
      </c>
      <c r="G6" s="23" t="s">
        <v>139</v>
      </c>
      <c r="H6" s="23" t="s">
        <v>139</v>
      </c>
      <c r="I6" s="23" t="s">
        <v>139</v>
      </c>
      <c r="K6" s="23" t="s">
        <v>205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20" ht="24.75">
      <c r="A7" s="23" t="s">
        <v>138</v>
      </c>
      <c r="C7" s="23" t="s">
        <v>140</v>
      </c>
      <c r="E7" s="23" t="s">
        <v>141</v>
      </c>
      <c r="G7" s="23" t="s">
        <v>142</v>
      </c>
      <c r="I7" s="23" t="s">
        <v>111</v>
      </c>
      <c r="K7" s="23" t="s">
        <v>143</v>
      </c>
      <c r="M7" s="23" t="s">
        <v>144</v>
      </c>
      <c r="O7" s="23" t="s">
        <v>145</v>
      </c>
      <c r="Q7" s="23" t="s">
        <v>143</v>
      </c>
      <c r="S7" s="23" t="s">
        <v>137</v>
      </c>
    </row>
    <row r="8" spans="1:20">
      <c r="A8" s="1" t="s">
        <v>146</v>
      </c>
      <c r="C8" s="4" t="s">
        <v>147</v>
      </c>
      <c r="D8" s="4"/>
      <c r="E8" s="4" t="s">
        <v>148</v>
      </c>
      <c r="F8" s="4"/>
      <c r="G8" s="4" t="s">
        <v>149</v>
      </c>
      <c r="H8" s="4"/>
      <c r="I8" s="7">
        <v>5</v>
      </c>
      <c r="J8" s="4"/>
      <c r="K8" s="7">
        <v>508308915996</v>
      </c>
      <c r="L8" s="4"/>
      <c r="M8" s="7">
        <v>1258337967448</v>
      </c>
      <c r="N8" s="4"/>
      <c r="O8" s="7">
        <v>1739014169019</v>
      </c>
      <c r="P8" s="4"/>
      <c r="Q8" s="7">
        <v>27632714425</v>
      </c>
      <c r="R8" s="4"/>
      <c r="S8" s="10">
        <v>5.8155812784276169E-4</v>
      </c>
      <c r="T8" s="4"/>
    </row>
    <row r="9" spans="1:20">
      <c r="A9" s="1" t="s">
        <v>150</v>
      </c>
      <c r="C9" s="4" t="s">
        <v>151</v>
      </c>
      <c r="D9" s="4"/>
      <c r="E9" s="4" t="s">
        <v>148</v>
      </c>
      <c r="F9" s="4"/>
      <c r="G9" s="4" t="s">
        <v>152</v>
      </c>
      <c r="H9" s="4"/>
      <c r="I9" s="7">
        <v>5</v>
      </c>
      <c r="J9" s="4"/>
      <c r="K9" s="7">
        <v>674499936752</v>
      </c>
      <c r="L9" s="4"/>
      <c r="M9" s="7">
        <v>7061900287941</v>
      </c>
      <c r="N9" s="4"/>
      <c r="O9" s="7">
        <v>5420455047244</v>
      </c>
      <c r="P9" s="4"/>
      <c r="Q9" s="7">
        <v>2315945177449</v>
      </c>
      <c r="R9" s="4"/>
      <c r="S9" s="10">
        <v>4.8741383885369527E-2</v>
      </c>
      <c r="T9" s="4"/>
    </row>
    <row r="10" spans="1:20" ht="24.75" thickBot="1">
      <c r="C10" s="4"/>
      <c r="D10" s="4"/>
      <c r="E10" s="4"/>
      <c r="F10" s="4"/>
      <c r="G10" s="4"/>
      <c r="H10" s="4"/>
      <c r="I10" s="4"/>
      <c r="J10" s="4"/>
      <c r="K10" s="8">
        <f>SUM(K8:K9)</f>
        <v>1182808852748</v>
      </c>
      <c r="L10" s="4"/>
      <c r="M10" s="8">
        <f>SUM(M8:M9)</f>
        <v>8320238255389</v>
      </c>
      <c r="N10" s="4"/>
      <c r="O10" s="8">
        <f>SUM(O8:O9)</f>
        <v>7159469216263</v>
      </c>
      <c r="P10" s="4"/>
      <c r="Q10" s="8">
        <f>SUM(Q8:Q9)</f>
        <v>2343577891874</v>
      </c>
      <c r="R10" s="4"/>
      <c r="S10" s="13">
        <f>SUM(S8:S9)</f>
        <v>4.9322942013212287E-2</v>
      </c>
      <c r="T10" s="4"/>
    </row>
    <row r="11" spans="1:20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13"/>
  <sheetViews>
    <sheetView rightToLeft="1" workbookViewId="0">
      <selection activeCell="C15" sqref="C15"/>
    </sheetView>
  </sheetViews>
  <sheetFormatPr defaultRowHeight="24"/>
  <cols>
    <col min="1" max="1" width="31.425781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3" ht="24.75">
      <c r="A2" s="22" t="s">
        <v>0</v>
      </c>
      <c r="B2" s="22"/>
      <c r="C2" s="22"/>
      <c r="D2" s="22"/>
      <c r="E2" s="22"/>
      <c r="F2" s="22"/>
      <c r="G2" s="22"/>
    </row>
    <row r="3" spans="1:13" ht="24.75">
      <c r="A3" s="22" t="s">
        <v>153</v>
      </c>
      <c r="B3" s="22"/>
      <c r="C3" s="22"/>
      <c r="D3" s="22"/>
      <c r="E3" s="22"/>
      <c r="F3" s="22"/>
      <c r="G3" s="22"/>
    </row>
    <row r="4" spans="1:13" ht="24.75">
      <c r="A4" s="22" t="s">
        <v>2</v>
      </c>
      <c r="B4" s="22"/>
      <c r="C4" s="22"/>
      <c r="D4" s="22"/>
      <c r="E4" s="22"/>
      <c r="F4" s="22"/>
      <c r="G4" s="22"/>
    </row>
    <row r="6" spans="1:13" ht="24.75">
      <c r="A6" s="23" t="s">
        <v>157</v>
      </c>
      <c r="C6" s="23" t="s">
        <v>143</v>
      </c>
      <c r="E6" s="23" t="s">
        <v>193</v>
      </c>
      <c r="G6" s="23" t="s">
        <v>13</v>
      </c>
    </row>
    <row r="7" spans="1:13">
      <c r="A7" s="1" t="s">
        <v>202</v>
      </c>
      <c r="C7" s="9">
        <f>'سرمایه‌گذاری در سهام'!I188</f>
        <v>-1154767156856</v>
      </c>
      <c r="E7" s="11">
        <f>C7/$C$11</f>
        <v>1.1570810508330596</v>
      </c>
      <c r="G7" s="11">
        <v>-2.4303230421253996E-2</v>
      </c>
    </row>
    <row r="8" spans="1:13">
      <c r="A8" s="1" t="s">
        <v>203</v>
      </c>
      <c r="C8" s="9">
        <f>'سرمایه‌گذاری در اوراق بهادار'!I27</f>
        <v>106882963695</v>
      </c>
      <c r="E8" s="11">
        <f t="shared" ref="E8:E10" si="0">C8/$C$11</f>
        <v>-0.10709713314420523</v>
      </c>
      <c r="G8" s="11">
        <v>2.2494589314943883E-3</v>
      </c>
    </row>
    <row r="9" spans="1:13">
      <c r="A9" s="1" t="s">
        <v>204</v>
      </c>
      <c r="C9" s="9">
        <f>'درآمد سپرده بانکی'!E10</f>
        <v>32637338286</v>
      </c>
      <c r="E9" s="11">
        <f t="shared" si="0"/>
        <v>-3.2702736180319096E-2</v>
      </c>
      <c r="G9" s="11">
        <v>6.8688544525343171E-4</v>
      </c>
    </row>
    <row r="10" spans="1:13">
      <c r="A10" s="1" t="s">
        <v>295</v>
      </c>
      <c r="C10" s="9">
        <f>'سایر درآمدها'!C9</f>
        <v>17246623150</v>
      </c>
      <c r="E10" s="11">
        <f t="shared" si="0"/>
        <v>-1.7281181508535286E-2</v>
      </c>
      <c r="G10" s="11">
        <v>3.629724433314927E-4</v>
      </c>
    </row>
    <row r="11" spans="1:13" ht="24.75" thickBot="1">
      <c r="C11" s="14">
        <f>SUM(C7:C10)</f>
        <v>-998000231725</v>
      </c>
      <c r="E11" s="16">
        <f>SUM(E7:E10)</f>
        <v>0.99999999999999989</v>
      </c>
      <c r="G11" s="16">
        <f>SUM(G7:G10)</f>
        <v>-2.1003913601174682E-2</v>
      </c>
      <c r="M11" s="1">
        <v>0</v>
      </c>
    </row>
    <row r="12" spans="1:13" ht="24.75" thickTop="1"/>
    <row r="13" spans="1:13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11"/>
  <sheetViews>
    <sheetView rightToLeft="1" workbookViewId="0">
      <selection activeCell="O19" sqref="O19"/>
    </sheetView>
  </sheetViews>
  <sheetFormatPr defaultRowHeight="24"/>
  <cols>
    <col min="1" max="1" width="2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0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154</v>
      </c>
      <c r="B6" s="23" t="s">
        <v>154</v>
      </c>
      <c r="C6" s="23" t="s">
        <v>154</v>
      </c>
      <c r="D6" s="23" t="s">
        <v>154</v>
      </c>
      <c r="E6" s="23" t="s">
        <v>154</v>
      </c>
      <c r="G6" s="23" t="s">
        <v>155</v>
      </c>
      <c r="H6" s="23" t="s">
        <v>155</v>
      </c>
      <c r="I6" s="23" t="s">
        <v>155</v>
      </c>
      <c r="J6" s="23" t="s">
        <v>155</v>
      </c>
      <c r="K6" s="23" t="s">
        <v>155</v>
      </c>
      <c r="M6" s="23" t="s">
        <v>156</v>
      </c>
      <c r="N6" s="23" t="s">
        <v>156</v>
      </c>
      <c r="O6" s="23" t="s">
        <v>156</v>
      </c>
      <c r="P6" s="23" t="s">
        <v>156</v>
      </c>
      <c r="Q6" s="23" t="s">
        <v>156</v>
      </c>
    </row>
    <row r="7" spans="1:17" ht="24.75">
      <c r="A7" s="23" t="s">
        <v>157</v>
      </c>
      <c r="C7" s="23" t="s">
        <v>158</v>
      </c>
      <c r="E7" s="23" t="s">
        <v>111</v>
      </c>
      <c r="G7" s="23" t="s">
        <v>159</v>
      </c>
      <c r="I7" s="23" t="s">
        <v>160</v>
      </c>
      <c r="K7" s="23" t="s">
        <v>161</v>
      </c>
      <c r="M7" s="23" t="s">
        <v>159</v>
      </c>
      <c r="O7" s="23" t="s">
        <v>160</v>
      </c>
      <c r="Q7" s="23" t="s">
        <v>161</v>
      </c>
    </row>
    <row r="8" spans="1:17">
      <c r="A8" s="1" t="s">
        <v>146</v>
      </c>
      <c r="C8" s="7">
        <v>17</v>
      </c>
      <c r="D8" s="4"/>
      <c r="E8" s="7">
        <v>5</v>
      </c>
      <c r="F8" s="4"/>
      <c r="G8" s="7">
        <v>32547392802</v>
      </c>
      <c r="H8" s="4"/>
      <c r="I8" s="7">
        <v>0</v>
      </c>
      <c r="J8" s="4"/>
      <c r="K8" s="7">
        <v>32547392802</v>
      </c>
      <c r="L8" s="4"/>
      <c r="M8" s="7">
        <v>50692654347</v>
      </c>
      <c r="N8" s="4"/>
      <c r="O8" s="7">
        <v>0</v>
      </c>
      <c r="P8" s="4"/>
      <c r="Q8" s="7">
        <v>50692654347</v>
      </c>
    </row>
    <row r="9" spans="1:17">
      <c r="A9" s="1" t="s">
        <v>150</v>
      </c>
      <c r="C9" s="7">
        <v>17</v>
      </c>
      <c r="D9" s="4"/>
      <c r="E9" s="7">
        <v>5</v>
      </c>
      <c r="F9" s="4"/>
      <c r="G9" s="7">
        <v>89945484</v>
      </c>
      <c r="H9" s="4"/>
      <c r="I9" s="7">
        <v>0</v>
      </c>
      <c r="J9" s="4"/>
      <c r="K9" s="7">
        <v>89945484</v>
      </c>
      <c r="L9" s="4"/>
      <c r="M9" s="7">
        <v>213944758</v>
      </c>
      <c r="N9" s="4"/>
      <c r="O9" s="7">
        <v>0</v>
      </c>
      <c r="P9" s="4"/>
      <c r="Q9" s="7">
        <v>213944758</v>
      </c>
    </row>
    <row r="10" spans="1:17" ht="24.75" thickBot="1">
      <c r="C10" s="4"/>
      <c r="D10" s="4"/>
      <c r="E10" s="4"/>
      <c r="F10" s="4"/>
      <c r="G10" s="8">
        <f>SUM(G8:G9)</f>
        <v>32637338286</v>
      </c>
      <c r="H10" s="4"/>
      <c r="I10" s="8">
        <f>SUM(I8:I9)</f>
        <v>0</v>
      </c>
      <c r="J10" s="4"/>
      <c r="K10" s="8">
        <f>SUM(K8:K9)</f>
        <v>32637338286</v>
      </c>
      <c r="L10" s="4"/>
      <c r="M10" s="8">
        <f>SUM(M8:M9)</f>
        <v>50906599105</v>
      </c>
      <c r="N10" s="4"/>
      <c r="O10" s="8">
        <f>SUM(O8:O9)</f>
        <v>0</v>
      </c>
      <c r="P10" s="4"/>
      <c r="Q10" s="8">
        <f>SUM(Q8:Q9)</f>
        <v>50906599105</v>
      </c>
    </row>
    <row r="11" spans="1:17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</sheetData>
  <mergeCells count="15">
    <mergeCell ref="A4:Q4"/>
    <mergeCell ref="A3:Q3"/>
    <mergeCell ref="A2:Q2"/>
    <mergeCell ref="O7"/>
    <mergeCell ref="Q7"/>
    <mergeCell ref="M6:Q6"/>
    <mergeCell ref="G7"/>
    <mergeCell ref="I7"/>
    <mergeCell ref="K7"/>
    <mergeCell ref="G6:K6"/>
    <mergeCell ref="M7"/>
    <mergeCell ref="A7"/>
    <mergeCell ref="C7"/>
    <mergeCell ref="E7"/>
    <mergeCell ref="A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6"/>
  <sheetViews>
    <sheetView rightToLeft="1" topLeftCell="B1" workbookViewId="0">
      <selection activeCell="I16" sqref="I16"/>
    </sheetView>
  </sheetViews>
  <sheetFormatPr defaultRowHeight="24"/>
  <cols>
    <col min="1" max="1" width="36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2" t="s">
        <v>3</v>
      </c>
      <c r="C6" s="23" t="s">
        <v>163</v>
      </c>
      <c r="D6" s="23" t="s">
        <v>163</v>
      </c>
      <c r="E6" s="23" t="s">
        <v>163</v>
      </c>
      <c r="F6" s="23" t="s">
        <v>163</v>
      </c>
      <c r="G6" s="23" t="s">
        <v>163</v>
      </c>
      <c r="I6" s="23" t="s">
        <v>155</v>
      </c>
      <c r="J6" s="23" t="s">
        <v>155</v>
      </c>
      <c r="K6" s="23" t="s">
        <v>155</v>
      </c>
      <c r="L6" s="23" t="s">
        <v>155</v>
      </c>
      <c r="M6" s="23" t="s">
        <v>155</v>
      </c>
      <c r="O6" s="23" t="s">
        <v>156</v>
      </c>
      <c r="P6" s="23" t="s">
        <v>156</v>
      </c>
      <c r="Q6" s="23" t="s">
        <v>156</v>
      </c>
      <c r="R6" s="23" t="s">
        <v>156</v>
      </c>
      <c r="S6" s="23" t="s">
        <v>156</v>
      </c>
    </row>
    <row r="7" spans="1:19" ht="24.75">
      <c r="A7" s="23" t="s">
        <v>3</v>
      </c>
      <c r="C7" s="23" t="s">
        <v>164</v>
      </c>
      <c r="E7" s="23" t="s">
        <v>165</v>
      </c>
      <c r="G7" s="23" t="s">
        <v>166</v>
      </c>
      <c r="I7" s="23" t="s">
        <v>167</v>
      </c>
      <c r="K7" s="23" t="s">
        <v>160</v>
      </c>
      <c r="M7" s="23" t="s">
        <v>168</v>
      </c>
      <c r="O7" s="23" t="s">
        <v>167</v>
      </c>
      <c r="Q7" s="23" t="s">
        <v>160</v>
      </c>
      <c r="S7" s="23" t="s">
        <v>168</v>
      </c>
    </row>
    <row r="8" spans="1:19">
      <c r="A8" s="1" t="s">
        <v>41</v>
      </c>
      <c r="C8" s="4" t="s">
        <v>169</v>
      </c>
      <c r="D8" s="4"/>
      <c r="E8" s="7">
        <v>14425299</v>
      </c>
      <c r="F8" s="4"/>
      <c r="G8" s="7">
        <v>6452</v>
      </c>
      <c r="H8" s="4"/>
      <c r="I8" s="7">
        <v>0</v>
      </c>
      <c r="J8" s="4"/>
      <c r="K8" s="7">
        <v>0</v>
      </c>
      <c r="L8" s="4"/>
      <c r="M8" s="7">
        <f>I8-K8</f>
        <v>0</v>
      </c>
      <c r="N8" s="4"/>
      <c r="O8" s="7">
        <v>93072029148</v>
      </c>
      <c r="P8" s="4"/>
      <c r="Q8" s="7">
        <v>5404182338</v>
      </c>
      <c r="R8" s="4"/>
      <c r="S8" s="7">
        <f>O8-Q8</f>
        <v>87667846810</v>
      </c>
    </row>
    <row r="9" spans="1:19">
      <c r="A9" s="1" t="s">
        <v>48</v>
      </c>
      <c r="C9" s="4" t="s">
        <v>170</v>
      </c>
      <c r="D9" s="4"/>
      <c r="E9" s="7">
        <v>12200000</v>
      </c>
      <c r="F9" s="4"/>
      <c r="G9" s="7">
        <v>2740</v>
      </c>
      <c r="H9" s="4"/>
      <c r="I9" s="7">
        <v>0</v>
      </c>
      <c r="J9" s="4"/>
      <c r="K9" s="7">
        <v>0</v>
      </c>
      <c r="L9" s="4"/>
      <c r="M9" s="7">
        <f t="shared" ref="M9:M14" si="0">I9-K9</f>
        <v>0</v>
      </c>
      <c r="N9" s="4"/>
      <c r="O9" s="7">
        <v>33428000000</v>
      </c>
      <c r="P9" s="4"/>
      <c r="Q9" s="7">
        <v>0</v>
      </c>
      <c r="R9" s="4"/>
      <c r="S9" s="7">
        <f t="shared" ref="S9:S14" si="1">O9-Q9</f>
        <v>33428000000</v>
      </c>
    </row>
    <row r="10" spans="1:19">
      <c r="A10" s="1" t="s">
        <v>52</v>
      </c>
      <c r="C10" s="4" t="s">
        <v>171</v>
      </c>
      <c r="D10" s="4"/>
      <c r="E10" s="7">
        <v>42586534</v>
      </c>
      <c r="F10" s="4"/>
      <c r="G10" s="7">
        <v>3860</v>
      </c>
      <c r="H10" s="4"/>
      <c r="I10" s="7">
        <v>0</v>
      </c>
      <c r="J10" s="4"/>
      <c r="K10" s="7">
        <v>0</v>
      </c>
      <c r="L10" s="4"/>
      <c r="M10" s="7">
        <f t="shared" si="0"/>
        <v>0</v>
      </c>
      <c r="N10" s="4"/>
      <c r="O10" s="7">
        <v>164384021240</v>
      </c>
      <c r="P10" s="4"/>
      <c r="Q10" s="7">
        <v>6488842944</v>
      </c>
      <c r="R10" s="4"/>
      <c r="S10" s="7">
        <f t="shared" si="1"/>
        <v>157895178296</v>
      </c>
    </row>
    <row r="11" spans="1:19">
      <c r="A11" s="1" t="s">
        <v>53</v>
      </c>
      <c r="C11" s="4" t="s">
        <v>172</v>
      </c>
      <c r="D11" s="4"/>
      <c r="E11" s="7">
        <v>23118673</v>
      </c>
      <c r="F11" s="4"/>
      <c r="G11" s="7">
        <v>350</v>
      </c>
      <c r="H11" s="4"/>
      <c r="I11" s="7">
        <v>8091535550</v>
      </c>
      <c r="J11" s="4"/>
      <c r="K11" s="7">
        <v>262747013</v>
      </c>
      <c r="L11" s="4"/>
      <c r="M11" s="7">
        <f t="shared" si="0"/>
        <v>7828788537</v>
      </c>
      <c r="N11" s="4"/>
      <c r="O11" s="7">
        <v>8091535550</v>
      </c>
      <c r="P11" s="4"/>
      <c r="Q11" s="7">
        <v>262747013</v>
      </c>
      <c r="R11" s="4"/>
      <c r="S11" s="7">
        <f t="shared" si="1"/>
        <v>7828788537</v>
      </c>
    </row>
    <row r="12" spans="1:19">
      <c r="A12" s="1" t="s">
        <v>56</v>
      </c>
      <c r="C12" s="4" t="s">
        <v>170</v>
      </c>
      <c r="D12" s="4"/>
      <c r="E12" s="7">
        <v>47634469</v>
      </c>
      <c r="F12" s="4"/>
      <c r="G12" s="7">
        <v>2250</v>
      </c>
      <c r="H12" s="4"/>
      <c r="I12" s="7">
        <v>0</v>
      </c>
      <c r="J12" s="4"/>
      <c r="K12" s="7">
        <v>0</v>
      </c>
      <c r="L12" s="4"/>
      <c r="M12" s="7">
        <f t="shared" si="0"/>
        <v>0</v>
      </c>
      <c r="N12" s="4"/>
      <c r="O12" s="7">
        <v>107177555250</v>
      </c>
      <c r="P12" s="4"/>
      <c r="Q12" s="7">
        <v>6223212885</v>
      </c>
      <c r="R12" s="4"/>
      <c r="S12" s="7">
        <f t="shared" si="1"/>
        <v>100954342365</v>
      </c>
    </row>
    <row r="13" spans="1:19">
      <c r="A13" s="1" t="s">
        <v>50</v>
      </c>
      <c r="C13" s="4" t="s">
        <v>6</v>
      </c>
      <c r="D13" s="4"/>
      <c r="E13" s="7">
        <v>973619000</v>
      </c>
      <c r="F13" s="4"/>
      <c r="G13" s="7">
        <v>188</v>
      </c>
      <c r="H13" s="4"/>
      <c r="I13" s="7">
        <v>183040372000</v>
      </c>
      <c r="J13" s="4"/>
      <c r="K13" s="7">
        <v>3685376617</v>
      </c>
      <c r="L13" s="4"/>
      <c r="M13" s="7">
        <f t="shared" si="0"/>
        <v>179354995383</v>
      </c>
      <c r="N13" s="4"/>
      <c r="O13" s="7">
        <v>183040372000</v>
      </c>
      <c r="P13" s="4"/>
      <c r="Q13" s="7">
        <v>3685376617</v>
      </c>
      <c r="R13" s="4"/>
      <c r="S13" s="7">
        <f t="shared" si="1"/>
        <v>179354995383</v>
      </c>
    </row>
    <row r="14" spans="1:19">
      <c r="A14" s="1" t="s">
        <v>54</v>
      </c>
      <c r="C14" s="4" t="s">
        <v>173</v>
      </c>
      <c r="D14" s="4"/>
      <c r="E14" s="7">
        <v>24508801</v>
      </c>
      <c r="F14" s="4"/>
      <c r="G14" s="7">
        <v>2400</v>
      </c>
      <c r="H14" s="4"/>
      <c r="I14" s="7">
        <v>0</v>
      </c>
      <c r="J14" s="4"/>
      <c r="K14" s="7">
        <v>0</v>
      </c>
      <c r="L14" s="4"/>
      <c r="M14" s="7">
        <f t="shared" si="0"/>
        <v>0</v>
      </c>
      <c r="N14" s="4"/>
      <c r="O14" s="7">
        <v>58821122400</v>
      </c>
      <c r="P14" s="4"/>
      <c r="Q14" s="7">
        <v>1184317901</v>
      </c>
      <c r="R14" s="4"/>
      <c r="S14" s="7">
        <f t="shared" si="1"/>
        <v>57636804499</v>
      </c>
    </row>
    <row r="15" spans="1:19" ht="24.75" thickBot="1">
      <c r="C15" s="4"/>
      <c r="D15" s="4"/>
      <c r="E15" s="4"/>
      <c r="F15" s="4"/>
      <c r="G15" s="4"/>
      <c r="H15" s="4"/>
      <c r="I15" s="8">
        <f>SUM(I8:I14)</f>
        <v>191131907550</v>
      </c>
      <c r="J15" s="4"/>
      <c r="K15" s="8">
        <f>SUM(K8:K14)</f>
        <v>3948123630</v>
      </c>
      <c r="L15" s="4"/>
      <c r="M15" s="8">
        <f>SUM(M8:M14)</f>
        <v>187183783920</v>
      </c>
      <c r="N15" s="4"/>
      <c r="O15" s="8">
        <f>SUM(O8:O14)</f>
        <v>648014635588</v>
      </c>
      <c r="P15" s="4"/>
      <c r="Q15" s="8">
        <f>SUM(Q8:Q14)</f>
        <v>23248679698</v>
      </c>
      <c r="R15" s="4"/>
      <c r="S15" s="8">
        <f>SUM(S8:S14)</f>
        <v>624765955890</v>
      </c>
    </row>
    <row r="16" spans="1:19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39"/>
  <sheetViews>
    <sheetView rightToLeft="1" topLeftCell="A136" zoomScaleNormal="100" workbookViewId="0">
      <selection activeCell="G146" sqref="G146"/>
    </sheetView>
  </sheetViews>
  <sheetFormatPr defaultRowHeight="24"/>
  <cols>
    <col min="1" max="1" width="42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85546875" style="1" bestFit="1" customWidth="1"/>
    <col min="6" max="6" width="0.7109375" style="1" customWidth="1"/>
    <col min="7" max="7" width="20.855468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20.8554687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2" t="s">
        <v>3</v>
      </c>
      <c r="C6" s="23" t="s">
        <v>155</v>
      </c>
      <c r="D6" s="23" t="s">
        <v>155</v>
      </c>
      <c r="E6" s="23" t="s">
        <v>155</v>
      </c>
      <c r="F6" s="23" t="s">
        <v>155</v>
      </c>
      <c r="G6" s="23" t="s">
        <v>155</v>
      </c>
      <c r="H6" s="23" t="s">
        <v>155</v>
      </c>
      <c r="I6" s="23" t="s">
        <v>155</v>
      </c>
      <c r="K6" s="23" t="s">
        <v>156</v>
      </c>
      <c r="L6" s="23" t="s">
        <v>156</v>
      </c>
      <c r="M6" s="23" t="s">
        <v>156</v>
      </c>
      <c r="N6" s="23" t="s">
        <v>156</v>
      </c>
      <c r="O6" s="23" t="s">
        <v>156</v>
      </c>
      <c r="P6" s="23" t="s">
        <v>156</v>
      </c>
      <c r="Q6" s="23" t="s">
        <v>156</v>
      </c>
    </row>
    <row r="7" spans="1:17" ht="24.75">
      <c r="A7" s="23" t="s">
        <v>3</v>
      </c>
      <c r="C7" s="23" t="s">
        <v>7</v>
      </c>
      <c r="E7" s="23" t="s">
        <v>174</v>
      </c>
      <c r="G7" s="23" t="s">
        <v>175</v>
      </c>
      <c r="I7" s="23" t="s">
        <v>176</v>
      </c>
      <c r="K7" s="23" t="s">
        <v>7</v>
      </c>
      <c r="L7" s="6"/>
      <c r="M7" s="23" t="s">
        <v>174</v>
      </c>
      <c r="N7" s="6"/>
      <c r="O7" s="23" t="s">
        <v>175</v>
      </c>
      <c r="P7" s="6"/>
      <c r="Q7" s="23" t="s">
        <v>176</v>
      </c>
    </row>
    <row r="8" spans="1:17">
      <c r="A8" s="1" t="s">
        <v>113</v>
      </c>
      <c r="C8" s="9">
        <v>542800</v>
      </c>
      <c r="D8" s="9"/>
      <c r="E8" s="9">
        <v>539988109412</v>
      </c>
      <c r="F8" s="9"/>
      <c r="G8" s="9">
        <v>529676778680</v>
      </c>
      <c r="H8" s="9"/>
      <c r="I8" s="9">
        <f t="shared" ref="I8:I39" si="0">E8-G8</f>
        <v>10311330732</v>
      </c>
      <c r="J8" s="9"/>
      <c r="K8" s="9">
        <v>542800</v>
      </c>
      <c r="L8" s="9"/>
      <c r="M8" s="9">
        <v>539988109412</v>
      </c>
      <c r="N8" s="9"/>
      <c r="O8" s="9">
        <v>525848847747</v>
      </c>
      <c r="P8" s="9"/>
      <c r="Q8" s="9">
        <f t="shared" ref="Q8:Q39" si="1">M8-O8</f>
        <v>14139261665</v>
      </c>
    </row>
    <row r="9" spans="1:17">
      <c r="A9" s="1" t="s">
        <v>117</v>
      </c>
      <c r="C9" s="9">
        <v>54646</v>
      </c>
      <c r="D9" s="9"/>
      <c r="E9" s="9">
        <v>53405690543</v>
      </c>
      <c r="F9" s="9"/>
      <c r="G9" s="9">
        <v>52259425262</v>
      </c>
      <c r="H9" s="9"/>
      <c r="I9" s="9">
        <f t="shared" si="0"/>
        <v>1146265281</v>
      </c>
      <c r="J9" s="9"/>
      <c r="K9" s="9">
        <v>54646</v>
      </c>
      <c r="L9" s="9"/>
      <c r="M9" s="9">
        <v>53405690543</v>
      </c>
      <c r="N9" s="9"/>
      <c r="O9" s="9">
        <v>52293676387</v>
      </c>
      <c r="P9" s="9"/>
      <c r="Q9" s="9">
        <f t="shared" si="1"/>
        <v>1112014156</v>
      </c>
    </row>
    <row r="10" spans="1:17">
      <c r="A10" s="1" t="s">
        <v>20</v>
      </c>
      <c r="C10" s="9">
        <v>69875000</v>
      </c>
      <c r="D10" s="9"/>
      <c r="E10" s="9">
        <v>182538892575</v>
      </c>
      <c r="F10" s="9"/>
      <c r="G10" s="9">
        <v>200397873112</v>
      </c>
      <c r="H10" s="9"/>
      <c r="I10" s="9">
        <f t="shared" si="0"/>
        <v>-17858980537</v>
      </c>
      <c r="J10" s="9"/>
      <c r="K10" s="9">
        <v>69875000</v>
      </c>
      <c r="L10" s="9"/>
      <c r="M10" s="9">
        <v>182538892575</v>
      </c>
      <c r="N10" s="9"/>
      <c r="O10" s="9">
        <v>199996285874</v>
      </c>
      <c r="P10" s="9"/>
      <c r="Q10" s="9">
        <f t="shared" si="1"/>
        <v>-17457393299</v>
      </c>
    </row>
    <row r="11" spans="1:17">
      <c r="A11" s="1" t="s">
        <v>15</v>
      </c>
      <c r="C11" s="9">
        <v>38082829</v>
      </c>
      <c r="D11" s="9"/>
      <c r="E11" s="9">
        <v>386512171269</v>
      </c>
      <c r="F11" s="9"/>
      <c r="G11" s="9">
        <v>383597241084</v>
      </c>
      <c r="H11" s="9"/>
      <c r="I11" s="9">
        <f t="shared" si="0"/>
        <v>2914930185</v>
      </c>
      <c r="J11" s="9"/>
      <c r="K11" s="9">
        <v>38082829</v>
      </c>
      <c r="L11" s="9"/>
      <c r="M11" s="9">
        <v>386512171269</v>
      </c>
      <c r="N11" s="9"/>
      <c r="O11" s="9">
        <v>368972120023</v>
      </c>
      <c r="P11" s="9"/>
      <c r="Q11" s="9">
        <f t="shared" si="1"/>
        <v>17540051246</v>
      </c>
    </row>
    <row r="12" spans="1:17">
      <c r="A12" s="1" t="s">
        <v>16</v>
      </c>
      <c r="C12" s="9">
        <v>24405833</v>
      </c>
      <c r="D12" s="9"/>
      <c r="E12" s="9">
        <v>200150100922</v>
      </c>
      <c r="F12" s="9"/>
      <c r="G12" s="9">
        <v>206215255496</v>
      </c>
      <c r="H12" s="9"/>
      <c r="I12" s="9">
        <f t="shared" si="0"/>
        <v>-6065154574</v>
      </c>
      <c r="J12" s="9"/>
      <c r="K12" s="9">
        <v>24405833</v>
      </c>
      <c r="L12" s="9"/>
      <c r="M12" s="9">
        <v>200150100922</v>
      </c>
      <c r="N12" s="9"/>
      <c r="O12" s="9">
        <v>202578715318</v>
      </c>
      <c r="P12" s="9"/>
      <c r="Q12" s="9">
        <f t="shared" si="1"/>
        <v>-2428614396</v>
      </c>
    </row>
    <row r="13" spans="1:17">
      <c r="A13" s="1" t="s">
        <v>21</v>
      </c>
      <c r="C13" s="9">
        <v>2142000</v>
      </c>
      <c r="D13" s="9"/>
      <c r="E13" s="9">
        <v>4784436209</v>
      </c>
      <c r="F13" s="9"/>
      <c r="G13" s="9">
        <v>5448763800</v>
      </c>
      <c r="H13" s="9"/>
      <c r="I13" s="9">
        <f t="shared" si="0"/>
        <v>-664327591</v>
      </c>
      <c r="J13" s="9"/>
      <c r="K13" s="9">
        <v>2142000</v>
      </c>
      <c r="L13" s="9"/>
      <c r="M13" s="9">
        <v>4784436209</v>
      </c>
      <c r="N13" s="9"/>
      <c r="O13" s="9">
        <v>4564780203</v>
      </c>
      <c r="P13" s="9"/>
      <c r="Q13" s="9">
        <f t="shared" si="1"/>
        <v>219656006</v>
      </c>
    </row>
    <row r="14" spans="1:17">
      <c r="A14" s="1" t="s">
        <v>22</v>
      </c>
      <c r="C14" s="9">
        <v>449481988</v>
      </c>
      <c r="D14" s="9"/>
      <c r="E14" s="9">
        <v>1745677176659</v>
      </c>
      <c r="F14" s="9"/>
      <c r="G14" s="9">
        <v>1718978991671</v>
      </c>
      <c r="H14" s="9"/>
      <c r="I14" s="9">
        <f t="shared" si="0"/>
        <v>26698184988</v>
      </c>
      <c r="J14" s="9"/>
      <c r="K14" s="9">
        <v>449481988</v>
      </c>
      <c r="L14" s="9"/>
      <c r="M14" s="9">
        <v>1745677176659</v>
      </c>
      <c r="N14" s="9"/>
      <c r="O14" s="9">
        <v>1602974209528</v>
      </c>
      <c r="P14" s="9"/>
      <c r="Q14" s="9">
        <f t="shared" si="1"/>
        <v>142702967131</v>
      </c>
    </row>
    <row r="15" spans="1:17">
      <c r="A15" s="1" t="s">
        <v>23</v>
      </c>
      <c r="C15" s="9">
        <v>540000</v>
      </c>
      <c r="D15" s="9"/>
      <c r="E15" s="9">
        <v>1045661076</v>
      </c>
      <c r="F15" s="9"/>
      <c r="G15" s="9">
        <v>1198108584</v>
      </c>
      <c r="H15" s="9"/>
      <c r="I15" s="9">
        <f t="shared" si="0"/>
        <v>-152447508</v>
      </c>
      <c r="J15" s="9"/>
      <c r="K15" s="9">
        <v>540000</v>
      </c>
      <c r="L15" s="9"/>
      <c r="M15" s="9">
        <v>1045661076</v>
      </c>
      <c r="N15" s="9"/>
      <c r="O15" s="9">
        <v>1059912674</v>
      </c>
      <c r="P15" s="9"/>
      <c r="Q15" s="9">
        <f t="shared" si="1"/>
        <v>-14251598</v>
      </c>
    </row>
    <row r="16" spans="1:17">
      <c r="A16" s="1" t="s">
        <v>24</v>
      </c>
      <c r="C16" s="9">
        <v>340547569</v>
      </c>
      <c r="D16" s="9"/>
      <c r="E16" s="9">
        <v>1494233066597</v>
      </c>
      <c r="F16" s="9"/>
      <c r="G16" s="9">
        <v>1525316453756</v>
      </c>
      <c r="H16" s="9"/>
      <c r="I16" s="9">
        <f t="shared" si="0"/>
        <v>-31083387159</v>
      </c>
      <c r="J16" s="9"/>
      <c r="K16" s="9">
        <v>340547569</v>
      </c>
      <c r="L16" s="9"/>
      <c r="M16" s="9">
        <v>1494233066597</v>
      </c>
      <c r="N16" s="9"/>
      <c r="O16" s="9">
        <v>1485580725903</v>
      </c>
      <c r="P16" s="9"/>
      <c r="Q16" s="9">
        <f t="shared" si="1"/>
        <v>8652340694</v>
      </c>
    </row>
    <row r="17" spans="1:17">
      <c r="A17" s="1" t="s">
        <v>25</v>
      </c>
      <c r="C17" s="9">
        <v>71408450</v>
      </c>
      <c r="D17" s="9"/>
      <c r="E17" s="9">
        <v>965376548226</v>
      </c>
      <c r="F17" s="9"/>
      <c r="G17" s="9">
        <v>1014355211334</v>
      </c>
      <c r="H17" s="9"/>
      <c r="I17" s="9">
        <f t="shared" si="0"/>
        <v>-48978663108</v>
      </c>
      <c r="J17" s="9"/>
      <c r="K17" s="9">
        <v>71408450</v>
      </c>
      <c r="L17" s="9"/>
      <c r="M17" s="9">
        <v>965376548226</v>
      </c>
      <c r="N17" s="9"/>
      <c r="O17" s="9">
        <v>890376237497</v>
      </c>
      <c r="P17" s="9"/>
      <c r="Q17" s="9">
        <f t="shared" si="1"/>
        <v>75000310729</v>
      </c>
    </row>
    <row r="18" spans="1:17">
      <c r="A18" s="1" t="s">
        <v>26</v>
      </c>
      <c r="C18" s="9">
        <v>547268</v>
      </c>
      <c r="D18" s="9"/>
      <c r="E18" s="9">
        <v>19230815553</v>
      </c>
      <c r="F18" s="9"/>
      <c r="G18" s="9">
        <v>21053254933</v>
      </c>
      <c r="H18" s="9"/>
      <c r="I18" s="9">
        <f t="shared" si="0"/>
        <v>-1822439380</v>
      </c>
      <c r="J18" s="9"/>
      <c r="K18" s="9">
        <v>547268</v>
      </c>
      <c r="L18" s="9"/>
      <c r="M18" s="9">
        <v>19230815553</v>
      </c>
      <c r="N18" s="9"/>
      <c r="O18" s="9">
        <v>19747626721</v>
      </c>
      <c r="P18" s="9"/>
      <c r="Q18" s="9">
        <f t="shared" si="1"/>
        <v>-516811168</v>
      </c>
    </row>
    <row r="19" spans="1:17">
      <c r="A19" s="1" t="s">
        <v>27</v>
      </c>
      <c r="C19" s="9">
        <v>137401422</v>
      </c>
      <c r="D19" s="9"/>
      <c r="E19" s="9">
        <v>1128182878032</v>
      </c>
      <c r="F19" s="9"/>
      <c r="G19" s="9">
        <v>1188570478657</v>
      </c>
      <c r="H19" s="9"/>
      <c r="I19" s="9">
        <f t="shared" si="0"/>
        <v>-60387600625</v>
      </c>
      <c r="J19" s="9"/>
      <c r="K19" s="9">
        <v>137401422</v>
      </c>
      <c r="L19" s="9"/>
      <c r="M19" s="9">
        <v>1128182878032</v>
      </c>
      <c r="N19" s="9"/>
      <c r="O19" s="9">
        <v>922405267673</v>
      </c>
      <c r="P19" s="9"/>
      <c r="Q19" s="9">
        <f t="shared" si="1"/>
        <v>205777610359</v>
      </c>
    </row>
    <row r="20" spans="1:17">
      <c r="A20" s="1" t="s">
        <v>28</v>
      </c>
      <c r="C20" s="9">
        <v>755000</v>
      </c>
      <c r="D20" s="9"/>
      <c r="E20" s="9">
        <v>7970392305</v>
      </c>
      <c r="F20" s="9"/>
      <c r="G20" s="9">
        <v>8931042225</v>
      </c>
      <c r="H20" s="9"/>
      <c r="I20" s="9">
        <f t="shared" si="0"/>
        <v>-960649920</v>
      </c>
      <c r="J20" s="9"/>
      <c r="K20" s="9">
        <v>755000</v>
      </c>
      <c r="L20" s="9"/>
      <c r="M20" s="9">
        <v>7970392305</v>
      </c>
      <c r="N20" s="9"/>
      <c r="O20" s="9">
        <v>8067975982</v>
      </c>
      <c r="P20" s="9"/>
      <c r="Q20" s="9">
        <f t="shared" si="1"/>
        <v>-97583677</v>
      </c>
    </row>
    <row r="21" spans="1:17">
      <c r="A21" s="1" t="s">
        <v>30</v>
      </c>
      <c r="C21" s="9">
        <v>3915991</v>
      </c>
      <c r="D21" s="9"/>
      <c r="E21" s="9">
        <v>626840008147</v>
      </c>
      <c r="F21" s="9"/>
      <c r="G21" s="9">
        <v>657786900432</v>
      </c>
      <c r="H21" s="9"/>
      <c r="I21" s="9">
        <f t="shared" si="0"/>
        <v>-30946892285</v>
      </c>
      <c r="J21" s="9"/>
      <c r="K21" s="9">
        <v>3915991</v>
      </c>
      <c r="L21" s="9"/>
      <c r="M21" s="9">
        <v>626840008147</v>
      </c>
      <c r="N21" s="9"/>
      <c r="O21" s="9">
        <v>528471709931</v>
      </c>
      <c r="P21" s="9"/>
      <c r="Q21" s="9">
        <f t="shared" si="1"/>
        <v>98368298216</v>
      </c>
    </row>
    <row r="22" spans="1:17">
      <c r="A22" s="1" t="s">
        <v>31</v>
      </c>
      <c r="C22" s="9">
        <v>75300000</v>
      </c>
      <c r="D22" s="9"/>
      <c r="E22" s="9">
        <v>1086850531800</v>
      </c>
      <c r="F22" s="9"/>
      <c r="G22" s="9">
        <v>1122779475000</v>
      </c>
      <c r="H22" s="9"/>
      <c r="I22" s="9">
        <f t="shared" si="0"/>
        <v>-35928943200</v>
      </c>
      <c r="J22" s="9"/>
      <c r="K22" s="9">
        <v>75300000</v>
      </c>
      <c r="L22" s="9"/>
      <c r="M22" s="9">
        <v>1086850531800</v>
      </c>
      <c r="N22" s="9"/>
      <c r="O22" s="9">
        <v>1206613675800</v>
      </c>
      <c r="P22" s="9"/>
      <c r="Q22" s="9">
        <f t="shared" si="1"/>
        <v>-119763144000</v>
      </c>
    </row>
    <row r="23" spans="1:17">
      <c r="A23" s="1" t="s">
        <v>32</v>
      </c>
      <c r="C23" s="9">
        <v>25925571</v>
      </c>
      <c r="D23" s="9"/>
      <c r="E23" s="9">
        <v>1112032192737</v>
      </c>
      <c r="F23" s="9"/>
      <c r="G23" s="9">
        <v>1170017648905</v>
      </c>
      <c r="H23" s="9"/>
      <c r="I23" s="9">
        <f t="shared" si="0"/>
        <v>-57985456168</v>
      </c>
      <c r="J23" s="9"/>
      <c r="K23" s="9">
        <v>25925571</v>
      </c>
      <c r="L23" s="9"/>
      <c r="M23" s="9">
        <v>1112032192737</v>
      </c>
      <c r="N23" s="9"/>
      <c r="O23" s="9">
        <v>1156616565702</v>
      </c>
      <c r="P23" s="9"/>
      <c r="Q23" s="9">
        <f t="shared" si="1"/>
        <v>-44584372965</v>
      </c>
    </row>
    <row r="24" spans="1:17">
      <c r="A24" s="1" t="s">
        <v>34</v>
      </c>
      <c r="C24" s="9">
        <v>3450000</v>
      </c>
      <c r="D24" s="9"/>
      <c r="E24" s="9">
        <v>147090075525</v>
      </c>
      <c r="F24" s="9"/>
      <c r="G24" s="9">
        <v>151376916150</v>
      </c>
      <c r="H24" s="9"/>
      <c r="I24" s="9">
        <f t="shared" si="0"/>
        <v>-4286840625</v>
      </c>
      <c r="J24" s="9"/>
      <c r="K24" s="9">
        <v>3450000</v>
      </c>
      <c r="L24" s="9"/>
      <c r="M24" s="9">
        <v>147090075525</v>
      </c>
      <c r="N24" s="9"/>
      <c r="O24" s="9">
        <v>136047174075</v>
      </c>
      <c r="P24" s="9"/>
      <c r="Q24" s="9">
        <f t="shared" si="1"/>
        <v>11042901450</v>
      </c>
    </row>
    <row r="25" spans="1:17">
      <c r="A25" s="1" t="s">
        <v>33</v>
      </c>
      <c r="C25" s="9">
        <v>2744903</v>
      </c>
      <c r="D25" s="9"/>
      <c r="E25" s="9">
        <v>349257065875</v>
      </c>
      <c r="F25" s="9"/>
      <c r="G25" s="9">
        <v>373404917695</v>
      </c>
      <c r="H25" s="9"/>
      <c r="I25" s="9">
        <f t="shared" si="0"/>
        <v>-24147851820</v>
      </c>
      <c r="J25" s="9"/>
      <c r="K25" s="9">
        <v>2744903</v>
      </c>
      <c r="L25" s="9"/>
      <c r="M25" s="9">
        <v>349257065875</v>
      </c>
      <c r="N25" s="9"/>
      <c r="O25" s="9">
        <v>342435638807</v>
      </c>
      <c r="P25" s="9"/>
      <c r="Q25" s="9">
        <f t="shared" si="1"/>
        <v>6821427068</v>
      </c>
    </row>
    <row r="26" spans="1:17">
      <c r="A26" s="1" t="s">
        <v>35</v>
      </c>
      <c r="C26" s="9">
        <v>17978253</v>
      </c>
      <c r="D26" s="9"/>
      <c r="E26" s="9">
        <v>408716228365</v>
      </c>
      <c r="F26" s="9"/>
      <c r="G26" s="9">
        <v>451607306112</v>
      </c>
      <c r="H26" s="9"/>
      <c r="I26" s="9">
        <f t="shared" si="0"/>
        <v>-42891077747</v>
      </c>
      <c r="J26" s="9"/>
      <c r="K26" s="9">
        <v>17978253</v>
      </c>
      <c r="L26" s="9"/>
      <c r="M26" s="9">
        <v>408716228365</v>
      </c>
      <c r="N26" s="9"/>
      <c r="O26" s="9">
        <v>369041981449</v>
      </c>
      <c r="P26" s="9"/>
      <c r="Q26" s="9">
        <f t="shared" si="1"/>
        <v>39674246916</v>
      </c>
    </row>
    <row r="27" spans="1:17">
      <c r="A27" s="1" t="s">
        <v>102</v>
      </c>
      <c r="C27" s="9">
        <v>1800000</v>
      </c>
      <c r="D27" s="9"/>
      <c r="E27" s="9">
        <v>9787416300</v>
      </c>
      <c r="F27" s="9"/>
      <c r="G27" s="9">
        <v>8739728471</v>
      </c>
      <c r="H27" s="9"/>
      <c r="I27" s="9">
        <f t="shared" si="0"/>
        <v>1047687829</v>
      </c>
      <c r="J27" s="9"/>
      <c r="K27" s="9">
        <v>1800000</v>
      </c>
      <c r="L27" s="9"/>
      <c r="M27" s="9">
        <v>9787416300</v>
      </c>
      <c r="N27" s="9"/>
      <c r="O27" s="9">
        <v>8739728471</v>
      </c>
      <c r="P27" s="9"/>
      <c r="Q27" s="9">
        <f t="shared" si="1"/>
        <v>1047687829</v>
      </c>
    </row>
    <row r="28" spans="1:17">
      <c r="A28" s="1" t="s">
        <v>36</v>
      </c>
      <c r="C28" s="9">
        <v>3213381</v>
      </c>
      <c r="D28" s="9"/>
      <c r="E28" s="9">
        <v>200919040993</v>
      </c>
      <c r="F28" s="9"/>
      <c r="G28" s="9">
        <v>198842771094</v>
      </c>
      <c r="H28" s="9"/>
      <c r="I28" s="9">
        <f t="shared" si="0"/>
        <v>2076269899</v>
      </c>
      <c r="J28" s="9"/>
      <c r="K28" s="9">
        <v>3213381</v>
      </c>
      <c r="L28" s="9"/>
      <c r="M28" s="9">
        <v>200919040993</v>
      </c>
      <c r="N28" s="9"/>
      <c r="O28" s="9">
        <v>213057234249</v>
      </c>
      <c r="P28" s="9"/>
      <c r="Q28" s="9">
        <f t="shared" si="1"/>
        <v>-12138193256</v>
      </c>
    </row>
    <row r="29" spans="1:17">
      <c r="A29" s="1" t="s">
        <v>37</v>
      </c>
      <c r="C29" s="9">
        <v>27217824</v>
      </c>
      <c r="D29" s="9"/>
      <c r="E29" s="9">
        <v>597934902633</v>
      </c>
      <c r="F29" s="9"/>
      <c r="G29" s="9">
        <v>568173436891</v>
      </c>
      <c r="H29" s="9"/>
      <c r="I29" s="9">
        <f t="shared" si="0"/>
        <v>29761465742</v>
      </c>
      <c r="J29" s="9"/>
      <c r="K29" s="9">
        <v>27217824</v>
      </c>
      <c r="L29" s="9"/>
      <c r="M29" s="9">
        <v>597934902633</v>
      </c>
      <c r="N29" s="9"/>
      <c r="O29" s="9">
        <v>497016477890</v>
      </c>
      <c r="P29" s="9"/>
      <c r="Q29" s="9">
        <f t="shared" si="1"/>
        <v>100918424743</v>
      </c>
    </row>
    <row r="30" spans="1:17">
      <c r="A30" s="1" t="s">
        <v>38</v>
      </c>
      <c r="C30" s="9">
        <v>4685772</v>
      </c>
      <c r="D30" s="9"/>
      <c r="E30" s="9">
        <v>349341874245</v>
      </c>
      <c r="F30" s="9"/>
      <c r="G30" s="9">
        <v>362616865466</v>
      </c>
      <c r="H30" s="9"/>
      <c r="I30" s="9">
        <f t="shared" si="0"/>
        <v>-13274991221</v>
      </c>
      <c r="J30" s="9"/>
      <c r="K30" s="9">
        <v>4685772</v>
      </c>
      <c r="L30" s="9"/>
      <c r="M30" s="9">
        <v>349341874245</v>
      </c>
      <c r="N30" s="9"/>
      <c r="O30" s="9">
        <v>347478717582</v>
      </c>
      <c r="P30" s="9"/>
      <c r="Q30" s="9">
        <f t="shared" si="1"/>
        <v>1863156663</v>
      </c>
    </row>
    <row r="31" spans="1:17">
      <c r="A31" s="1" t="s">
        <v>39</v>
      </c>
      <c r="C31" s="9">
        <v>8211446</v>
      </c>
      <c r="D31" s="9"/>
      <c r="E31" s="9">
        <v>27058978876</v>
      </c>
      <c r="F31" s="9"/>
      <c r="G31" s="9">
        <v>26773288299</v>
      </c>
      <c r="H31" s="9"/>
      <c r="I31" s="9">
        <f t="shared" si="0"/>
        <v>285690577</v>
      </c>
      <c r="J31" s="9"/>
      <c r="K31" s="9">
        <v>8211446</v>
      </c>
      <c r="L31" s="9"/>
      <c r="M31" s="9">
        <v>27058978877</v>
      </c>
      <c r="N31" s="9"/>
      <c r="O31" s="9">
        <v>30390561646</v>
      </c>
      <c r="P31" s="9"/>
      <c r="Q31" s="9">
        <f t="shared" si="1"/>
        <v>-3331582769</v>
      </c>
    </row>
    <row r="32" spans="1:17">
      <c r="A32" s="1" t="s">
        <v>103</v>
      </c>
      <c r="C32" s="9">
        <v>198000000</v>
      </c>
      <c r="D32" s="9"/>
      <c r="E32" s="9">
        <v>297988356600</v>
      </c>
      <c r="F32" s="9"/>
      <c r="G32" s="9">
        <v>299897361696</v>
      </c>
      <c r="H32" s="9"/>
      <c r="I32" s="9">
        <f t="shared" si="0"/>
        <v>-1909005096</v>
      </c>
      <c r="J32" s="9"/>
      <c r="K32" s="9">
        <v>198000000</v>
      </c>
      <c r="L32" s="9"/>
      <c r="M32" s="9">
        <v>297988356600</v>
      </c>
      <c r="N32" s="9"/>
      <c r="O32" s="9">
        <v>299897361696</v>
      </c>
      <c r="P32" s="9"/>
      <c r="Q32" s="9">
        <f t="shared" si="1"/>
        <v>-1909005096</v>
      </c>
    </row>
    <row r="33" spans="1:17">
      <c r="A33" s="1" t="s">
        <v>40</v>
      </c>
      <c r="C33" s="9">
        <v>21868021</v>
      </c>
      <c r="D33" s="9"/>
      <c r="E33" s="9">
        <v>275854030630</v>
      </c>
      <c r="F33" s="9"/>
      <c r="G33" s="9">
        <v>278245200320</v>
      </c>
      <c r="H33" s="9"/>
      <c r="I33" s="9">
        <f t="shared" si="0"/>
        <v>-2391169690</v>
      </c>
      <c r="J33" s="9"/>
      <c r="K33" s="9">
        <v>21868021</v>
      </c>
      <c r="L33" s="9"/>
      <c r="M33" s="9">
        <v>275854030630</v>
      </c>
      <c r="N33" s="9"/>
      <c r="O33" s="9">
        <v>304330687850</v>
      </c>
      <c r="P33" s="9"/>
      <c r="Q33" s="9">
        <f t="shared" si="1"/>
        <v>-28476657220</v>
      </c>
    </row>
    <row r="34" spans="1:17">
      <c r="A34" s="1" t="s">
        <v>41</v>
      </c>
      <c r="C34" s="9">
        <v>39526986</v>
      </c>
      <c r="D34" s="9"/>
      <c r="E34" s="9">
        <v>736721258124</v>
      </c>
      <c r="F34" s="9"/>
      <c r="G34" s="9">
        <v>745458498120</v>
      </c>
      <c r="H34" s="9"/>
      <c r="I34" s="9">
        <f t="shared" si="0"/>
        <v>-8737239996</v>
      </c>
      <c r="J34" s="9"/>
      <c r="K34" s="9">
        <v>39526986</v>
      </c>
      <c r="L34" s="9"/>
      <c r="M34" s="9">
        <v>736721258124</v>
      </c>
      <c r="N34" s="9"/>
      <c r="O34" s="9">
        <v>896863765685</v>
      </c>
      <c r="P34" s="9"/>
      <c r="Q34" s="9">
        <f t="shared" si="1"/>
        <v>-160142507561</v>
      </c>
    </row>
    <row r="35" spans="1:17">
      <c r="A35" s="1" t="s">
        <v>44</v>
      </c>
      <c r="C35" s="9">
        <v>12351361</v>
      </c>
      <c r="D35" s="9"/>
      <c r="E35" s="9">
        <v>369686677805</v>
      </c>
      <c r="F35" s="9"/>
      <c r="G35" s="9">
        <v>357286028699</v>
      </c>
      <c r="H35" s="9"/>
      <c r="I35" s="9">
        <f t="shared" si="0"/>
        <v>12400649106</v>
      </c>
      <c r="J35" s="9"/>
      <c r="K35" s="9">
        <v>12351361</v>
      </c>
      <c r="L35" s="9"/>
      <c r="M35" s="9">
        <v>369686677805</v>
      </c>
      <c r="N35" s="9"/>
      <c r="O35" s="9">
        <v>357286028699</v>
      </c>
      <c r="P35" s="9"/>
      <c r="Q35" s="9">
        <f t="shared" si="1"/>
        <v>12400649106</v>
      </c>
    </row>
    <row r="36" spans="1:17">
      <c r="A36" s="1" t="s">
        <v>45</v>
      </c>
      <c r="C36" s="9">
        <v>20275223</v>
      </c>
      <c r="D36" s="9"/>
      <c r="E36" s="9">
        <v>328519742397</v>
      </c>
      <c r="F36" s="9"/>
      <c r="G36" s="9">
        <v>340209401942</v>
      </c>
      <c r="H36" s="9"/>
      <c r="I36" s="9">
        <f t="shared" si="0"/>
        <v>-11689659545</v>
      </c>
      <c r="J36" s="9"/>
      <c r="K36" s="9">
        <v>20275223</v>
      </c>
      <c r="L36" s="9"/>
      <c r="M36" s="9">
        <v>328519742397</v>
      </c>
      <c r="N36" s="9"/>
      <c r="O36" s="9">
        <v>369407017601</v>
      </c>
      <c r="P36" s="9"/>
      <c r="Q36" s="9">
        <f t="shared" si="1"/>
        <v>-40887275204</v>
      </c>
    </row>
    <row r="37" spans="1:17">
      <c r="A37" s="1" t="s">
        <v>42</v>
      </c>
      <c r="C37" s="9">
        <v>9230072</v>
      </c>
      <c r="D37" s="9"/>
      <c r="E37" s="9">
        <v>475731686762</v>
      </c>
      <c r="F37" s="9"/>
      <c r="G37" s="9">
        <v>488576901062</v>
      </c>
      <c r="H37" s="9"/>
      <c r="I37" s="9">
        <f t="shared" si="0"/>
        <v>-12845214300</v>
      </c>
      <c r="J37" s="9"/>
      <c r="K37" s="9">
        <v>9230072</v>
      </c>
      <c r="L37" s="9"/>
      <c r="M37" s="9">
        <v>475731686762</v>
      </c>
      <c r="N37" s="9"/>
      <c r="O37" s="9">
        <v>501880873016</v>
      </c>
      <c r="P37" s="9"/>
      <c r="Q37" s="9">
        <f t="shared" si="1"/>
        <v>-26149186254</v>
      </c>
    </row>
    <row r="38" spans="1:17">
      <c r="A38" s="1" t="s">
        <v>43</v>
      </c>
      <c r="C38" s="9">
        <v>7734790</v>
      </c>
      <c r="D38" s="9"/>
      <c r="E38" s="9">
        <v>182992678388</v>
      </c>
      <c r="F38" s="9"/>
      <c r="G38" s="9">
        <v>195679145587</v>
      </c>
      <c r="H38" s="9"/>
      <c r="I38" s="9">
        <f t="shared" si="0"/>
        <v>-12686467199</v>
      </c>
      <c r="J38" s="9"/>
      <c r="K38" s="9">
        <v>7734790</v>
      </c>
      <c r="L38" s="9"/>
      <c r="M38" s="9">
        <v>182992678388</v>
      </c>
      <c r="N38" s="9"/>
      <c r="O38" s="9">
        <v>194529968500</v>
      </c>
      <c r="P38" s="9"/>
      <c r="Q38" s="9">
        <f t="shared" si="1"/>
        <v>-11537290112</v>
      </c>
    </row>
    <row r="39" spans="1:17">
      <c r="A39" s="1" t="s">
        <v>46</v>
      </c>
      <c r="C39" s="9">
        <v>562040</v>
      </c>
      <c r="D39" s="9"/>
      <c r="E39" s="9">
        <v>11380634708</v>
      </c>
      <c r="F39" s="9"/>
      <c r="G39" s="9">
        <v>11872365401</v>
      </c>
      <c r="H39" s="9"/>
      <c r="I39" s="9">
        <f t="shared" si="0"/>
        <v>-491730693</v>
      </c>
      <c r="J39" s="9"/>
      <c r="K39" s="9">
        <v>562040</v>
      </c>
      <c r="L39" s="9"/>
      <c r="M39" s="9">
        <v>11380634708</v>
      </c>
      <c r="N39" s="9"/>
      <c r="O39" s="9">
        <v>10073286406</v>
      </c>
      <c r="P39" s="9"/>
      <c r="Q39" s="9">
        <f t="shared" si="1"/>
        <v>1307348302</v>
      </c>
    </row>
    <row r="40" spans="1:17">
      <c r="A40" s="1" t="s">
        <v>47</v>
      </c>
      <c r="C40" s="9">
        <v>21407630</v>
      </c>
      <c r="D40" s="9"/>
      <c r="E40" s="9">
        <v>463909550312</v>
      </c>
      <c r="F40" s="9"/>
      <c r="G40" s="9">
        <v>468165601233</v>
      </c>
      <c r="H40" s="9"/>
      <c r="I40" s="9">
        <f t="shared" ref="I40:I71" si="2">E40-G40</f>
        <v>-4256050921</v>
      </c>
      <c r="J40" s="9"/>
      <c r="K40" s="9">
        <v>21407630</v>
      </c>
      <c r="L40" s="9"/>
      <c r="M40" s="9">
        <v>463909550312</v>
      </c>
      <c r="N40" s="9"/>
      <c r="O40" s="9">
        <v>489445855834</v>
      </c>
      <c r="P40" s="9"/>
      <c r="Q40" s="9">
        <f t="shared" ref="Q40:Q71" si="3">M40-O40</f>
        <v>-25536305522</v>
      </c>
    </row>
    <row r="41" spans="1:17">
      <c r="A41" s="1" t="s">
        <v>48</v>
      </c>
      <c r="C41" s="9">
        <v>12200000</v>
      </c>
      <c r="D41" s="9"/>
      <c r="E41" s="9">
        <v>206529792300</v>
      </c>
      <c r="F41" s="9"/>
      <c r="G41" s="9">
        <v>212836045500</v>
      </c>
      <c r="H41" s="9"/>
      <c r="I41" s="9">
        <f t="shared" si="2"/>
        <v>-6306253200</v>
      </c>
      <c r="J41" s="9"/>
      <c r="K41" s="9">
        <v>12200000</v>
      </c>
      <c r="L41" s="9"/>
      <c r="M41" s="9">
        <v>206529792300</v>
      </c>
      <c r="N41" s="9"/>
      <c r="O41" s="9">
        <v>191127981581</v>
      </c>
      <c r="P41" s="9"/>
      <c r="Q41" s="9">
        <f t="shared" si="3"/>
        <v>15401810719</v>
      </c>
    </row>
    <row r="42" spans="1:17">
      <c r="A42" s="1" t="s">
        <v>92</v>
      </c>
      <c r="C42" s="9">
        <v>15626000</v>
      </c>
      <c r="D42" s="9"/>
      <c r="E42" s="9">
        <v>35757024240</v>
      </c>
      <c r="F42" s="9"/>
      <c r="G42" s="9">
        <v>35955348500</v>
      </c>
      <c r="H42" s="9"/>
      <c r="I42" s="9">
        <f t="shared" si="2"/>
        <v>-198324260</v>
      </c>
      <c r="J42" s="9"/>
      <c r="K42" s="9">
        <v>15626000</v>
      </c>
      <c r="L42" s="9"/>
      <c r="M42" s="9">
        <v>35757024240</v>
      </c>
      <c r="N42" s="9"/>
      <c r="O42" s="9">
        <v>35955348500</v>
      </c>
      <c r="P42" s="9"/>
      <c r="Q42" s="9">
        <f t="shared" si="3"/>
        <v>-198324260</v>
      </c>
    </row>
    <row r="43" spans="1:17">
      <c r="A43" s="1" t="s">
        <v>49</v>
      </c>
      <c r="C43" s="9">
        <v>9426854</v>
      </c>
      <c r="D43" s="9"/>
      <c r="E43" s="9">
        <v>712646618832</v>
      </c>
      <c r="F43" s="9"/>
      <c r="G43" s="9">
        <v>699996087136</v>
      </c>
      <c r="H43" s="9"/>
      <c r="I43" s="9">
        <f t="shared" si="2"/>
        <v>12650531696</v>
      </c>
      <c r="J43" s="9"/>
      <c r="K43" s="9">
        <v>9426854</v>
      </c>
      <c r="L43" s="9"/>
      <c r="M43" s="9">
        <v>712646618832</v>
      </c>
      <c r="N43" s="9"/>
      <c r="O43" s="9">
        <v>662981568473</v>
      </c>
      <c r="P43" s="9"/>
      <c r="Q43" s="9">
        <f t="shared" si="3"/>
        <v>49665050359</v>
      </c>
    </row>
    <row r="44" spans="1:17">
      <c r="A44" s="1" t="s">
        <v>50</v>
      </c>
      <c r="C44" s="9">
        <v>973619000</v>
      </c>
      <c r="D44" s="9"/>
      <c r="E44" s="9">
        <v>1095578994587</v>
      </c>
      <c r="F44" s="9"/>
      <c r="G44" s="9">
        <v>1282909127300</v>
      </c>
      <c r="H44" s="9"/>
      <c r="I44" s="9">
        <f t="shared" si="2"/>
        <v>-187330132713</v>
      </c>
      <c r="J44" s="9"/>
      <c r="K44" s="9">
        <v>973619000</v>
      </c>
      <c r="L44" s="9"/>
      <c r="M44" s="9">
        <v>1095578994587</v>
      </c>
      <c r="N44" s="9"/>
      <c r="O44" s="9">
        <v>1153292173998</v>
      </c>
      <c r="P44" s="9"/>
      <c r="Q44" s="9">
        <f t="shared" si="3"/>
        <v>-57713179411</v>
      </c>
    </row>
    <row r="45" spans="1:17">
      <c r="A45" s="1" t="s">
        <v>51</v>
      </c>
      <c r="C45" s="9">
        <v>56658759</v>
      </c>
      <c r="D45" s="9"/>
      <c r="E45" s="9">
        <v>841445292396</v>
      </c>
      <c r="F45" s="9"/>
      <c r="G45" s="9">
        <v>856652135029</v>
      </c>
      <c r="H45" s="9"/>
      <c r="I45" s="9">
        <f t="shared" si="2"/>
        <v>-15206842633</v>
      </c>
      <c r="J45" s="9"/>
      <c r="K45" s="9">
        <v>56658759</v>
      </c>
      <c r="L45" s="9"/>
      <c r="M45" s="9">
        <v>841445292396</v>
      </c>
      <c r="N45" s="9"/>
      <c r="O45" s="9">
        <v>800125416427</v>
      </c>
      <c r="P45" s="9"/>
      <c r="Q45" s="9">
        <f t="shared" si="3"/>
        <v>41319875969</v>
      </c>
    </row>
    <row r="46" spans="1:17">
      <c r="A46" s="1" t="s">
        <v>52</v>
      </c>
      <c r="C46" s="9">
        <v>42586534</v>
      </c>
      <c r="D46" s="9"/>
      <c r="E46" s="9">
        <v>1238244465588</v>
      </c>
      <c r="F46" s="9"/>
      <c r="G46" s="9">
        <v>1289467569977</v>
      </c>
      <c r="H46" s="9"/>
      <c r="I46" s="9">
        <f t="shared" si="2"/>
        <v>-51223104389</v>
      </c>
      <c r="J46" s="9"/>
      <c r="K46" s="9">
        <v>42586534</v>
      </c>
      <c r="L46" s="9"/>
      <c r="M46" s="9">
        <v>1238244465588</v>
      </c>
      <c r="N46" s="9"/>
      <c r="O46" s="9">
        <v>1479968230235</v>
      </c>
      <c r="P46" s="9"/>
      <c r="Q46" s="9">
        <f t="shared" si="3"/>
        <v>-241723764647</v>
      </c>
    </row>
    <row r="47" spans="1:17">
      <c r="A47" s="1" t="s">
        <v>53</v>
      </c>
      <c r="C47" s="9">
        <v>23118673</v>
      </c>
      <c r="D47" s="9"/>
      <c r="E47" s="9">
        <v>53155323379</v>
      </c>
      <c r="F47" s="9"/>
      <c r="G47" s="9">
        <v>65496183152</v>
      </c>
      <c r="H47" s="9"/>
      <c r="I47" s="9">
        <f t="shared" si="2"/>
        <v>-12340859773</v>
      </c>
      <c r="J47" s="9"/>
      <c r="K47" s="9">
        <v>23118673</v>
      </c>
      <c r="L47" s="9"/>
      <c r="M47" s="9">
        <v>53155323379</v>
      </c>
      <c r="N47" s="9"/>
      <c r="O47" s="9">
        <v>61934110033</v>
      </c>
      <c r="P47" s="9"/>
      <c r="Q47" s="9">
        <f t="shared" si="3"/>
        <v>-8778786654</v>
      </c>
    </row>
    <row r="48" spans="1:17">
      <c r="A48" s="1" t="s">
        <v>54</v>
      </c>
      <c r="C48" s="9">
        <v>25978175</v>
      </c>
      <c r="D48" s="9"/>
      <c r="E48" s="9">
        <v>412919441691</v>
      </c>
      <c r="F48" s="9"/>
      <c r="G48" s="9">
        <v>426089480169</v>
      </c>
      <c r="H48" s="9"/>
      <c r="I48" s="9">
        <f t="shared" si="2"/>
        <v>-13170038478</v>
      </c>
      <c r="J48" s="9"/>
      <c r="K48" s="9">
        <v>25978175</v>
      </c>
      <c r="L48" s="9"/>
      <c r="M48" s="9">
        <v>412919441691</v>
      </c>
      <c r="N48" s="9"/>
      <c r="O48" s="9">
        <v>457877582958</v>
      </c>
      <c r="P48" s="9"/>
      <c r="Q48" s="9">
        <f t="shared" si="3"/>
        <v>-44958141267</v>
      </c>
    </row>
    <row r="49" spans="1:17">
      <c r="A49" s="1" t="s">
        <v>55</v>
      </c>
      <c r="C49" s="9">
        <v>24815386</v>
      </c>
      <c r="D49" s="9"/>
      <c r="E49" s="9">
        <v>560697604123</v>
      </c>
      <c r="F49" s="9"/>
      <c r="G49" s="9">
        <v>572288185523</v>
      </c>
      <c r="H49" s="9"/>
      <c r="I49" s="9">
        <f t="shared" si="2"/>
        <v>-11590581400</v>
      </c>
      <c r="J49" s="9"/>
      <c r="K49" s="9">
        <v>24815386</v>
      </c>
      <c r="L49" s="9"/>
      <c r="M49" s="9">
        <v>560697604123</v>
      </c>
      <c r="N49" s="9"/>
      <c r="O49" s="9">
        <v>571341283388</v>
      </c>
      <c r="P49" s="9"/>
      <c r="Q49" s="9">
        <f t="shared" si="3"/>
        <v>-10643679265</v>
      </c>
    </row>
    <row r="50" spans="1:17">
      <c r="A50" s="1" t="s">
        <v>56</v>
      </c>
      <c r="C50" s="9">
        <v>95727018</v>
      </c>
      <c r="D50" s="9"/>
      <c r="E50" s="9">
        <v>745082772761</v>
      </c>
      <c r="F50" s="9"/>
      <c r="G50" s="9">
        <v>723196561046</v>
      </c>
      <c r="H50" s="9"/>
      <c r="I50" s="9">
        <f t="shared" si="2"/>
        <v>21886211715</v>
      </c>
      <c r="J50" s="9"/>
      <c r="K50" s="9">
        <v>95727018</v>
      </c>
      <c r="L50" s="9"/>
      <c r="M50" s="9">
        <v>745082772761</v>
      </c>
      <c r="N50" s="9"/>
      <c r="O50" s="9">
        <v>711860590667</v>
      </c>
      <c r="P50" s="9"/>
      <c r="Q50" s="9">
        <f t="shared" si="3"/>
        <v>33222182094</v>
      </c>
    </row>
    <row r="51" spans="1:17">
      <c r="A51" s="1" t="s">
        <v>57</v>
      </c>
      <c r="C51" s="9">
        <v>19795376</v>
      </c>
      <c r="D51" s="9"/>
      <c r="E51" s="9">
        <v>181230636252</v>
      </c>
      <c r="F51" s="9"/>
      <c r="G51" s="9">
        <v>195398503582</v>
      </c>
      <c r="H51" s="9"/>
      <c r="I51" s="9">
        <f t="shared" si="2"/>
        <v>-14167867330</v>
      </c>
      <c r="J51" s="9"/>
      <c r="K51" s="9">
        <v>19795376</v>
      </c>
      <c r="L51" s="9"/>
      <c r="M51" s="9">
        <v>181230636252</v>
      </c>
      <c r="N51" s="9"/>
      <c r="O51" s="9">
        <v>190872657074</v>
      </c>
      <c r="P51" s="9"/>
      <c r="Q51" s="9">
        <f t="shared" si="3"/>
        <v>-9642020822</v>
      </c>
    </row>
    <row r="52" spans="1:17">
      <c r="A52" s="1" t="s">
        <v>58</v>
      </c>
      <c r="C52" s="9">
        <v>33393218</v>
      </c>
      <c r="D52" s="9"/>
      <c r="E52" s="9">
        <v>147682456642</v>
      </c>
      <c r="F52" s="9"/>
      <c r="G52" s="9">
        <v>146055924752</v>
      </c>
      <c r="H52" s="9"/>
      <c r="I52" s="9">
        <f t="shared" si="2"/>
        <v>1626531890</v>
      </c>
      <c r="J52" s="9"/>
      <c r="K52" s="9">
        <v>33393218</v>
      </c>
      <c r="L52" s="9"/>
      <c r="M52" s="9">
        <v>147682456642</v>
      </c>
      <c r="N52" s="9"/>
      <c r="O52" s="9">
        <v>128779917608</v>
      </c>
      <c r="P52" s="9"/>
      <c r="Q52" s="9">
        <f t="shared" si="3"/>
        <v>18902539034</v>
      </c>
    </row>
    <row r="53" spans="1:17">
      <c r="A53" s="1" t="s">
        <v>59</v>
      </c>
      <c r="C53" s="9">
        <v>67789828</v>
      </c>
      <c r="D53" s="9"/>
      <c r="E53" s="9">
        <v>1039773363616</v>
      </c>
      <c r="F53" s="9"/>
      <c r="G53" s="9">
        <v>1061337036743</v>
      </c>
      <c r="H53" s="9"/>
      <c r="I53" s="9">
        <f t="shared" si="2"/>
        <v>-21563673127</v>
      </c>
      <c r="J53" s="9"/>
      <c r="K53" s="9">
        <v>67789828</v>
      </c>
      <c r="L53" s="9"/>
      <c r="M53" s="9">
        <v>1039773363616</v>
      </c>
      <c r="N53" s="9"/>
      <c r="O53" s="9">
        <v>1081226948256</v>
      </c>
      <c r="P53" s="9"/>
      <c r="Q53" s="9">
        <f t="shared" si="3"/>
        <v>-41453584640</v>
      </c>
    </row>
    <row r="54" spans="1:17">
      <c r="A54" s="1" t="s">
        <v>60</v>
      </c>
      <c r="C54" s="9">
        <v>150297857</v>
      </c>
      <c r="D54" s="9"/>
      <c r="E54" s="9">
        <v>3044845057222</v>
      </c>
      <c r="F54" s="9"/>
      <c r="G54" s="9">
        <v>3106100526970</v>
      </c>
      <c r="H54" s="9"/>
      <c r="I54" s="9">
        <f t="shared" si="2"/>
        <v>-61255469748</v>
      </c>
      <c r="J54" s="9"/>
      <c r="K54" s="9">
        <v>150297857</v>
      </c>
      <c r="L54" s="9"/>
      <c r="M54" s="9">
        <v>3044845057222</v>
      </c>
      <c r="N54" s="9"/>
      <c r="O54" s="9">
        <v>2557789370934</v>
      </c>
      <c r="P54" s="9"/>
      <c r="Q54" s="9">
        <f t="shared" si="3"/>
        <v>487055686288</v>
      </c>
    </row>
    <row r="55" spans="1:17">
      <c r="A55" s="1" t="s">
        <v>61</v>
      </c>
      <c r="C55" s="9">
        <v>33601135</v>
      </c>
      <c r="D55" s="9"/>
      <c r="E55" s="9">
        <v>721800110212</v>
      </c>
      <c r="F55" s="9"/>
      <c r="G55" s="9">
        <v>810313312066</v>
      </c>
      <c r="H55" s="9"/>
      <c r="I55" s="9">
        <f t="shared" si="2"/>
        <v>-88513201854</v>
      </c>
      <c r="J55" s="9"/>
      <c r="K55" s="9">
        <v>33601135</v>
      </c>
      <c r="L55" s="9"/>
      <c r="M55" s="9">
        <v>721800110212</v>
      </c>
      <c r="N55" s="9"/>
      <c r="O55" s="9">
        <v>765695648557</v>
      </c>
      <c r="P55" s="9"/>
      <c r="Q55" s="9">
        <f t="shared" si="3"/>
        <v>-43895538345</v>
      </c>
    </row>
    <row r="56" spans="1:17">
      <c r="A56" s="1" t="s">
        <v>62</v>
      </c>
      <c r="C56" s="9">
        <v>7919103</v>
      </c>
      <c r="D56" s="9"/>
      <c r="E56" s="9">
        <v>325742711871</v>
      </c>
      <c r="F56" s="9"/>
      <c r="G56" s="9">
        <v>365338793087</v>
      </c>
      <c r="H56" s="9"/>
      <c r="I56" s="9">
        <f t="shared" si="2"/>
        <v>-39596081216</v>
      </c>
      <c r="J56" s="9"/>
      <c r="K56" s="9">
        <v>7919103</v>
      </c>
      <c r="L56" s="9"/>
      <c r="M56" s="9">
        <v>325742711871</v>
      </c>
      <c r="N56" s="9"/>
      <c r="O56" s="9">
        <v>407120968039</v>
      </c>
      <c r="P56" s="9"/>
      <c r="Q56" s="9">
        <f t="shared" si="3"/>
        <v>-81378256168</v>
      </c>
    </row>
    <row r="57" spans="1:17">
      <c r="A57" s="1" t="s">
        <v>64</v>
      </c>
      <c r="C57" s="9">
        <v>12280000</v>
      </c>
      <c r="D57" s="9"/>
      <c r="E57" s="9">
        <v>134276274000</v>
      </c>
      <c r="F57" s="9"/>
      <c r="G57" s="9">
        <v>164793609000</v>
      </c>
      <c r="H57" s="9"/>
      <c r="I57" s="9">
        <f t="shared" si="2"/>
        <v>-30517335000</v>
      </c>
      <c r="J57" s="9"/>
      <c r="K57" s="9">
        <v>12280000</v>
      </c>
      <c r="L57" s="9"/>
      <c r="M57" s="9">
        <v>134276274000</v>
      </c>
      <c r="N57" s="9"/>
      <c r="O57" s="9">
        <v>175764574732</v>
      </c>
      <c r="P57" s="9"/>
      <c r="Q57" s="9">
        <f t="shared" si="3"/>
        <v>-41488300732</v>
      </c>
    </row>
    <row r="58" spans="1:17">
      <c r="A58" s="1" t="s">
        <v>63</v>
      </c>
      <c r="C58" s="9">
        <v>1412937</v>
      </c>
      <c r="D58" s="9"/>
      <c r="E58" s="9">
        <v>186591813801</v>
      </c>
      <c r="F58" s="9"/>
      <c r="G58" s="9">
        <v>205412516134</v>
      </c>
      <c r="H58" s="9"/>
      <c r="I58" s="9">
        <f t="shared" si="2"/>
        <v>-18820702333</v>
      </c>
      <c r="J58" s="9"/>
      <c r="K58" s="9">
        <v>1412937</v>
      </c>
      <c r="L58" s="9"/>
      <c r="M58" s="9">
        <v>186591813801</v>
      </c>
      <c r="N58" s="9"/>
      <c r="O58" s="9">
        <v>203937759608</v>
      </c>
      <c r="P58" s="9"/>
      <c r="Q58" s="9">
        <f t="shared" si="3"/>
        <v>-17345945807</v>
      </c>
    </row>
    <row r="59" spans="1:17">
      <c r="A59" s="1" t="s">
        <v>65</v>
      </c>
      <c r="C59" s="9">
        <v>2000000</v>
      </c>
      <c r="D59" s="9"/>
      <c r="E59" s="9">
        <v>30298644000</v>
      </c>
      <c r="F59" s="9"/>
      <c r="G59" s="9">
        <v>33936867000</v>
      </c>
      <c r="H59" s="9"/>
      <c r="I59" s="9">
        <f t="shared" si="2"/>
        <v>-3638223000</v>
      </c>
      <c r="J59" s="9"/>
      <c r="K59" s="9">
        <v>2000000</v>
      </c>
      <c r="L59" s="9"/>
      <c r="M59" s="9">
        <v>30298644000</v>
      </c>
      <c r="N59" s="9"/>
      <c r="O59" s="9">
        <v>33430995200</v>
      </c>
      <c r="P59" s="9"/>
      <c r="Q59" s="9">
        <f t="shared" si="3"/>
        <v>-3132351200</v>
      </c>
    </row>
    <row r="60" spans="1:17">
      <c r="A60" s="1" t="s">
        <v>66</v>
      </c>
      <c r="C60" s="9">
        <v>1436592</v>
      </c>
      <c r="D60" s="9"/>
      <c r="E60" s="9">
        <v>39414022061</v>
      </c>
      <c r="F60" s="9"/>
      <c r="G60" s="9">
        <v>41598929806</v>
      </c>
      <c r="H60" s="9"/>
      <c r="I60" s="9">
        <f t="shared" si="2"/>
        <v>-2184907745</v>
      </c>
      <c r="J60" s="9"/>
      <c r="K60" s="9">
        <v>1436592</v>
      </c>
      <c r="L60" s="9"/>
      <c r="M60" s="9">
        <v>39414022061</v>
      </c>
      <c r="N60" s="9"/>
      <c r="O60" s="9">
        <v>40856346782</v>
      </c>
      <c r="P60" s="9"/>
      <c r="Q60" s="9">
        <f t="shared" si="3"/>
        <v>-1442324721</v>
      </c>
    </row>
    <row r="61" spans="1:17">
      <c r="A61" s="1" t="s">
        <v>67</v>
      </c>
      <c r="C61" s="9">
        <v>18309302</v>
      </c>
      <c r="D61" s="9"/>
      <c r="E61" s="9">
        <v>516708267331</v>
      </c>
      <c r="F61" s="9"/>
      <c r="G61" s="9">
        <v>574039406538</v>
      </c>
      <c r="H61" s="9"/>
      <c r="I61" s="9">
        <f t="shared" si="2"/>
        <v>-57331139207</v>
      </c>
      <c r="J61" s="9"/>
      <c r="K61" s="9">
        <v>18309302</v>
      </c>
      <c r="L61" s="9"/>
      <c r="M61" s="9">
        <v>516708267331</v>
      </c>
      <c r="N61" s="9"/>
      <c r="O61" s="9">
        <v>579079901539</v>
      </c>
      <c r="P61" s="9"/>
      <c r="Q61" s="9">
        <f t="shared" si="3"/>
        <v>-62371634208</v>
      </c>
    </row>
    <row r="62" spans="1:17">
      <c r="A62" s="1" t="s">
        <v>68</v>
      </c>
      <c r="C62" s="9">
        <v>3290542</v>
      </c>
      <c r="D62" s="9"/>
      <c r="E62" s="9">
        <v>75232155327</v>
      </c>
      <c r="F62" s="9"/>
      <c r="G62" s="9">
        <v>87596396507</v>
      </c>
      <c r="H62" s="9"/>
      <c r="I62" s="9">
        <f t="shared" si="2"/>
        <v>-12364241180</v>
      </c>
      <c r="J62" s="9"/>
      <c r="K62" s="9">
        <v>3290542</v>
      </c>
      <c r="L62" s="9"/>
      <c r="M62" s="9">
        <v>75232155327</v>
      </c>
      <c r="N62" s="9"/>
      <c r="O62" s="9">
        <v>87858073569</v>
      </c>
      <c r="P62" s="9"/>
      <c r="Q62" s="9">
        <f t="shared" si="3"/>
        <v>-12625918242</v>
      </c>
    </row>
    <row r="63" spans="1:17">
      <c r="A63" s="1" t="s">
        <v>69</v>
      </c>
      <c r="C63" s="9">
        <v>37482272</v>
      </c>
      <c r="D63" s="9"/>
      <c r="E63" s="9">
        <v>974329452393</v>
      </c>
      <c r="F63" s="9"/>
      <c r="G63" s="9">
        <v>976192415017</v>
      </c>
      <c r="H63" s="9"/>
      <c r="I63" s="9">
        <f t="shared" si="2"/>
        <v>-1862962624</v>
      </c>
      <c r="J63" s="9"/>
      <c r="K63" s="9">
        <v>37482272</v>
      </c>
      <c r="L63" s="9"/>
      <c r="M63" s="9">
        <v>974329452393</v>
      </c>
      <c r="N63" s="9"/>
      <c r="O63" s="9">
        <v>1052573882605</v>
      </c>
      <c r="P63" s="9"/>
      <c r="Q63" s="9">
        <f t="shared" si="3"/>
        <v>-78244430212</v>
      </c>
    </row>
    <row r="64" spans="1:17">
      <c r="A64" s="1" t="s">
        <v>70</v>
      </c>
      <c r="C64" s="9">
        <v>14837776</v>
      </c>
      <c r="D64" s="9"/>
      <c r="E64" s="9">
        <v>66608702407</v>
      </c>
      <c r="F64" s="9"/>
      <c r="G64" s="9">
        <v>66601350000</v>
      </c>
      <c r="H64" s="9"/>
      <c r="I64" s="9">
        <f t="shared" si="2"/>
        <v>7352407</v>
      </c>
      <c r="J64" s="9"/>
      <c r="K64" s="9">
        <v>14837776</v>
      </c>
      <c r="L64" s="9"/>
      <c r="M64" s="9">
        <v>66608702407</v>
      </c>
      <c r="N64" s="9"/>
      <c r="O64" s="9">
        <v>66601350000</v>
      </c>
      <c r="P64" s="9"/>
      <c r="Q64" s="9">
        <f t="shared" si="3"/>
        <v>7352407</v>
      </c>
    </row>
    <row r="65" spans="1:17">
      <c r="A65" s="1" t="s">
        <v>71</v>
      </c>
      <c r="C65" s="9">
        <v>18195948</v>
      </c>
      <c r="D65" s="9"/>
      <c r="E65" s="9">
        <v>775057178387</v>
      </c>
      <c r="F65" s="9"/>
      <c r="G65" s="9">
        <v>774152794282</v>
      </c>
      <c r="H65" s="9"/>
      <c r="I65" s="9">
        <f t="shared" si="2"/>
        <v>904384105</v>
      </c>
      <c r="J65" s="9"/>
      <c r="K65" s="9">
        <v>18195948</v>
      </c>
      <c r="L65" s="9"/>
      <c r="M65" s="9">
        <v>775057178387</v>
      </c>
      <c r="N65" s="9"/>
      <c r="O65" s="9">
        <v>759682648594</v>
      </c>
      <c r="P65" s="9"/>
      <c r="Q65" s="9">
        <f t="shared" si="3"/>
        <v>15374529793</v>
      </c>
    </row>
    <row r="66" spans="1:17">
      <c r="A66" s="1" t="s">
        <v>72</v>
      </c>
      <c r="C66" s="9">
        <v>43855258</v>
      </c>
      <c r="D66" s="9"/>
      <c r="E66" s="9">
        <v>823932633161</v>
      </c>
      <c r="F66" s="9"/>
      <c r="G66" s="9">
        <v>836139042541</v>
      </c>
      <c r="H66" s="9"/>
      <c r="I66" s="9">
        <f t="shared" si="2"/>
        <v>-12206409380</v>
      </c>
      <c r="J66" s="9"/>
      <c r="K66" s="9">
        <v>43855258</v>
      </c>
      <c r="L66" s="9"/>
      <c r="M66" s="9">
        <v>823932633161</v>
      </c>
      <c r="N66" s="9"/>
      <c r="O66" s="9">
        <v>814777826126</v>
      </c>
      <c r="P66" s="9"/>
      <c r="Q66" s="9">
        <f t="shared" si="3"/>
        <v>9154807035</v>
      </c>
    </row>
    <row r="67" spans="1:17">
      <c r="A67" s="1" t="s">
        <v>73</v>
      </c>
      <c r="C67" s="9">
        <v>20399582</v>
      </c>
      <c r="D67" s="9"/>
      <c r="E67" s="9">
        <v>156750520685</v>
      </c>
      <c r="F67" s="9"/>
      <c r="G67" s="9">
        <v>165064584524</v>
      </c>
      <c r="H67" s="9"/>
      <c r="I67" s="9">
        <f t="shared" si="2"/>
        <v>-8314063839</v>
      </c>
      <c r="J67" s="9"/>
      <c r="K67" s="9">
        <v>20399582</v>
      </c>
      <c r="L67" s="9"/>
      <c r="M67" s="9">
        <v>156750520685</v>
      </c>
      <c r="N67" s="9"/>
      <c r="O67" s="9">
        <v>162428417941</v>
      </c>
      <c r="P67" s="9"/>
      <c r="Q67" s="9">
        <f t="shared" si="3"/>
        <v>-5677897256</v>
      </c>
    </row>
    <row r="68" spans="1:17">
      <c r="A68" s="1" t="s">
        <v>74</v>
      </c>
      <c r="C68" s="9">
        <v>211400000</v>
      </c>
      <c r="D68" s="9"/>
      <c r="E68" s="9">
        <v>680650488630</v>
      </c>
      <c r="F68" s="9"/>
      <c r="G68" s="9">
        <v>706708117710</v>
      </c>
      <c r="H68" s="9"/>
      <c r="I68" s="9">
        <f t="shared" si="2"/>
        <v>-26057629080</v>
      </c>
      <c r="J68" s="9"/>
      <c r="K68" s="9">
        <v>211400000</v>
      </c>
      <c r="L68" s="9"/>
      <c r="M68" s="9">
        <v>680650488630</v>
      </c>
      <c r="N68" s="9"/>
      <c r="O68" s="9">
        <v>702923033440</v>
      </c>
      <c r="P68" s="9"/>
      <c r="Q68" s="9">
        <f t="shared" si="3"/>
        <v>-22272544810</v>
      </c>
    </row>
    <row r="69" spans="1:17">
      <c r="A69" s="1" t="s">
        <v>75</v>
      </c>
      <c r="C69" s="9">
        <v>57440180</v>
      </c>
      <c r="D69" s="9"/>
      <c r="E69" s="9">
        <v>840488608874</v>
      </c>
      <c r="F69" s="9"/>
      <c r="G69" s="9">
        <v>861615020918</v>
      </c>
      <c r="H69" s="9"/>
      <c r="I69" s="9">
        <f t="shared" si="2"/>
        <v>-21126412044</v>
      </c>
      <c r="J69" s="9"/>
      <c r="K69" s="9">
        <v>57440180</v>
      </c>
      <c r="L69" s="9"/>
      <c r="M69" s="9">
        <v>840488608874</v>
      </c>
      <c r="N69" s="9"/>
      <c r="O69" s="9">
        <v>867324862011</v>
      </c>
      <c r="P69" s="9"/>
      <c r="Q69" s="9">
        <f t="shared" si="3"/>
        <v>-26836253137</v>
      </c>
    </row>
    <row r="70" spans="1:17">
      <c r="A70" s="1" t="s">
        <v>76</v>
      </c>
      <c r="C70" s="9">
        <v>31406212</v>
      </c>
      <c r="D70" s="9"/>
      <c r="E70" s="9">
        <v>387432071929</v>
      </c>
      <c r="F70" s="9"/>
      <c r="G70" s="9">
        <v>364641950050</v>
      </c>
      <c r="H70" s="9"/>
      <c r="I70" s="9">
        <f t="shared" si="2"/>
        <v>22790121879</v>
      </c>
      <c r="J70" s="9"/>
      <c r="K70" s="9">
        <v>31406212</v>
      </c>
      <c r="L70" s="9"/>
      <c r="M70" s="9">
        <v>387432071929</v>
      </c>
      <c r="N70" s="9"/>
      <c r="O70" s="9">
        <v>384337311773</v>
      </c>
      <c r="P70" s="9"/>
      <c r="Q70" s="9">
        <f t="shared" si="3"/>
        <v>3094760156</v>
      </c>
    </row>
    <row r="71" spans="1:17">
      <c r="A71" s="1" t="s">
        <v>78</v>
      </c>
      <c r="C71" s="9">
        <v>119596051</v>
      </c>
      <c r="D71" s="9"/>
      <c r="E71" s="9">
        <v>1229265259494</v>
      </c>
      <c r="F71" s="9"/>
      <c r="G71" s="9">
        <v>1295840554012</v>
      </c>
      <c r="H71" s="9"/>
      <c r="I71" s="9">
        <f t="shared" si="2"/>
        <v>-66575294518</v>
      </c>
      <c r="J71" s="9"/>
      <c r="K71" s="9">
        <v>119596051</v>
      </c>
      <c r="L71" s="9"/>
      <c r="M71" s="9">
        <v>1229265259494</v>
      </c>
      <c r="N71" s="9"/>
      <c r="O71" s="9">
        <v>1319098019064</v>
      </c>
      <c r="P71" s="9"/>
      <c r="Q71" s="9">
        <f t="shared" si="3"/>
        <v>-89832759570</v>
      </c>
    </row>
    <row r="72" spans="1:17">
      <c r="A72" s="1" t="s">
        <v>77</v>
      </c>
      <c r="C72" s="9">
        <v>301124333</v>
      </c>
      <c r="D72" s="9"/>
      <c r="E72" s="9">
        <v>1610409620516</v>
      </c>
      <c r="F72" s="9"/>
      <c r="G72" s="9">
        <v>1676727822911</v>
      </c>
      <c r="H72" s="9"/>
      <c r="I72" s="9">
        <f t="shared" ref="I72:I92" si="4">E72-G72</f>
        <v>-66318202395</v>
      </c>
      <c r="J72" s="9"/>
      <c r="K72" s="9">
        <v>301124333</v>
      </c>
      <c r="L72" s="9"/>
      <c r="M72" s="9">
        <v>1610409620516</v>
      </c>
      <c r="N72" s="9"/>
      <c r="O72" s="9">
        <v>1493952467837</v>
      </c>
      <c r="P72" s="9"/>
      <c r="Q72" s="9">
        <f t="shared" ref="Q72:Q92" si="5">M72-O72</f>
        <v>116457152679</v>
      </c>
    </row>
    <row r="73" spans="1:17">
      <c r="A73" s="1" t="s">
        <v>89</v>
      </c>
      <c r="C73" s="9">
        <v>16413684</v>
      </c>
      <c r="D73" s="9"/>
      <c r="E73" s="9">
        <v>496333406889</v>
      </c>
      <c r="F73" s="9"/>
      <c r="G73" s="9">
        <v>487849075147</v>
      </c>
      <c r="H73" s="9"/>
      <c r="I73" s="9">
        <f t="shared" si="4"/>
        <v>8484331742</v>
      </c>
      <c r="J73" s="9"/>
      <c r="K73" s="9">
        <v>16413684</v>
      </c>
      <c r="L73" s="9"/>
      <c r="M73" s="9">
        <v>496333406889</v>
      </c>
      <c r="N73" s="9"/>
      <c r="O73" s="9">
        <v>508407263599</v>
      </c>
      <c r="P73" s="9"/>
      <c r="Q73" s="9">
        <f t="shared" si="5"/>
        <v>-12073856710</v>
      </c>
    </row>
    <row r="74" spans="1:17">
      <c r="A74" s="1" t="s">
        <v>90</v>
      </c>
      <c r="C74" s="9">
        <v>16344556</v>
      </c>
      <c r="D74" s="9"/>
      <c r="E74" s="9">
        <v>170596711863</v>
      </c>
      <c r="F74" s="9"/>
      <c r="G74" s="9">
        <v>179045310927</v>
      </c>
      <c r="H74" s="9"/>
      <c r="I74" s="9">
        <f t="shared" si="4"/>
        <v>-8448599064</v>
      </c>
      <c r="J74" s="9"/>
      <c r="K74" s="9">
        <v>16344556</v>
      </c>
      <c r="L74" s="9"/>
      <c r="M74" s="9">
        <v>170596711863</v>
      </c>
      <c r="N74" s="9"/>
      <c r="O74" s="9">
        <v>176445741984</v>
      </c>
      <c r="P74" s="9"/>
      <c r="Q74" s="9">
        <f t="shared" si="5"/>
        <v>-5849030121</v>
      </c>
    </row>
    <row r="75" spans="1:17">
      <c r="A75" s="1" t="s">
        <v>91</v>
      </c>
      <c r="C75" s="9">
        <v>8441034</v>
      </c>
      <c r="D75" s="9"/>
      <c r="E75" s="9">
        <v>32698985976</v>
      </c>
      <c r="F75" s="9"/>
      <c r="G75" s="9">
        <v>30785881331</v>
      </c>
      <c r="H75" s="9"/>
      <c r="I75" s="9">
        <f t="shared" si="4"/>
        <v>1913104645</v>
      </c>
      <c r="J75" s="9"/>
      <c r="K75" s="9">
        <v>8441034</v>
      </c>
      <c r="L75" s="9"/>
      <c r="M75" s="9">
        <v>32698985976</v>
      </c>
      <c r="N75" s="9"/>
      <c r="O75" s="9">
        <v>29795765769</v>
      </c>
      <c r="P75" s="9"/>
      <c r="Q75" s="9">
        <f t="shared" si="5"/>
        <v>2903220207</v>
      </c>
    </row>
    <row r="76" spans="1:17">
      <c r="A76" s="1" t="s">
        <v>122</v>
      </c>
      <c r="C76" s="9">
        <v>239528</v>
      </c>
      <c r="D76" s="9"/>
      <c r="E76" s="9">
        <v>235293605302</v>
      </c>
      <c r="F76" s="9"/>
      <c r="G76" s="9">
        <v>232239891126</v>
      </c>
      <c r="H76" s="9"/>
      <c r="I76" s="9">
        <f t="shared" si="4"/>
        <v>3053714176</v>
      </c>
      <c r="J76" s="9"/>
      <c r="K76" s="9">
        <v>239528</v>
      </c>
      <c r="L76" s="9"/>
      <c r="M76" s="9">
        <v>235293605302</v>
      </c>
      <c r="N76" s="9"/>
      <c r="O76" s="9">
        <v>224819930386</v>
      </c>
      <c r="P76" s="9"/>
      <c r="Q76" s="9">
        <f t="shared" si="5"/>
        <v>10473674916</v>
      </c>
    </row>
    <row r="77" spans="1:17">
      <c r="A77" s="1" t="s">
        <v>96</v>
      </c>
      <c r="C77" s="9">
        <v>15000000</v>
      </c>
      <c r="D77" s="9"/>
      <c r="E77" s="9">
        <v>135687825000</v>
      </c>
      <c r="F77" s="9"/>
      <c r="G77" s="9">
        <v>136776811200</v>
      </c>
      <c r="H77" s="9"/>
      <c r="I77" s="9">
        <f t="shared" si="4"/>
        <v>-1088986200</v>
      </c>
      <c r="J77" s="9"/>
      <c r="K77" s="9">
        <v>15000000</v>
      </c>
      <c r="L77" s="9"/>
      <c r="M77" s="9">
        <v>135687825000</v>
      </c>
      <c r="N77" s="9"/>
      <c r="O77" s="9">
        <v>136776811200</v>
      </c>
      <c r="P77" s="9"/>
      <c r="Q77" s="9">
        <f t="shared" si="5"/>
        <v>-1088986200</v>
      </c>
    </row>
    <row r="78" spans="1:17">
      <c r="A78" s="1" t="s">
        <v>79</v>
      </c>
      <c r="C78" s="9">
        <v>168827848</v>
      </c>
      <c r="D78" s="9"/>
      <c r="E78" s="9">
        <v>280432771570</v>
      </c>
      <c r="F78" s="9"/>
      <c r="G78" s="9">
        <v>330886278404</v>
      </c>
      <c r="H78" s="9"/>
      <c r="I78" s="9">
        <f t="shared" si="4"/>
        <v>-50453506834</v>
      </c>
      <c r="J78" s="9"/>
      <c r="K78" s="9">
        <v>168827848</v>
      </c>
      <c r="L78" s="9"/>
      <c r="M78" s="9">
        <v>280432771570</v>
      </c>
      <c r="N78" s="9"/>
      <c r="O78" s="9">
        <v>321652772418</v>
      </c>
      <c r="P78" s="9"/>
      <c r="Q78" s="9">
        <f t="shared" si="5"/>
        <v>-41220000848</v>
      </c>
    </row>
    <row r="79" spans="1:17">
      <c r="A79" s="1" t="s">
        <v>80</v>
      </c>
      <c r="C79" s="9">
        <v>38902128</v>
      </c>
      <c r="D79" s="9"/>
      <c r="E79" s="9">
        <v>297377378002</v>
      </c>
      <c r="F79" s="9"/>
      <c r="G79" s="9">
        <v>307045043086</v>
      </c>
      <c r="H79" s="9"/>
      <c r="I79" s="9">
        <f t="shared" si="4"/>
        <v>-9667665084</v>
      </c>
      <c r="J79" s="9"/>
      <c r="K79" s="9">
        <v>38902128</v>
      </c>
      <c r="L79" s="9"/>
      <c r="M79" s="9">
        <v>297377378002</v>
      </c>
      <c r="N79" s="9"/>
      <c r="O79" s="9">
        <v>293510311968</v>
      </c>
      <c r="P79" s="9"/>
      <c r="Q79" s="9">
        <f t="shared" si="5"/>
        <v>3867066034</v>
      </c>
    </row>
    <row r="80" spans="1:17">
      <c r="A80" s="1" t="s">
        <v>81</v>
      </c>
      <c r="C80" s="9">
        <v>44127623</v>
      </c>
      <c r="D80" s="9"/>
      <c r="E80" s="9">
        <v>1680031937532</v>
      </c>
      <c r="F80" s="9"/>
      <c r="G80" s="9">
        <v>1741443026633</v>
      </c>
      <c r="H80" s="9"/>
      <c r="I80" s="9">
        <f t="shared" si="4"/>
        <v>-61411089101</v>
      </c>
      <c r="J80" s="9"/>
      <c r="K80" s="9">
        <v>44127623</v>
      </c>
      <c r="L80" s="9"/>
      <c r="M80" s="9">
        <v>1680031937532</v>
      </c>
      <c r="N80" s="9"/>
      <c r="O80" s="9">
        <v>1215939564188</v>
      </c>
      <c r="P80" s="9"/>
      <c r="Q80" s="9">
        <f t="shared" si="5"/>
        <v>464092373344</v>
      </c>
    </row>
    <row r="81" spans="1:17">
      <c r="A81" s="1" t="s">
        <v>128</v>
      </c>
      <c r="C81" s="9">
        <v>685000</v>
      </c>
      <c r="D81" s="9"/>
      <c r="E81" s="9">
        <v>671335848319</v>
      </c>
      <c r="F81" s="9"/>
      <c r="G81" s="9">
        <v>659478198479</v>
      </c>
      <c r="H81" s="9"/>
      <c r="I81" s="9">
        <f t="shared" si="4"/>
        <v>11857649840</v>
      </c>
      <c r="J81" s="9"/>
      <c r="K81" s="9">
        <v>685000</v>
      </c>
      <c r="L81" s="9"/>
      <c r="M81" s="9">
        <v>671335848319</v>
      </c>
      <c r="N81" s="9"/>
      <c r="O81" s="9">
        <v>658839281092</v>
      </c>
      <c r="P81" s="9"/>
      <c r="Q81" s="9">
        <f t="shared" si="5"/>
        <v>12496567227</v>
      </c>
    </row>
    <row r="82" spans="1:17">
      <c r="A82" s="1" t="s">
        <v>131</v>
      </c>
      <c r="C82" s="9">
        <v>60000</v>
      </c>
      <c r="D82" s="9"/>
      <c r="E82" s="9">
        <v>58803139998</v>
      </c>
      <c r="F82" s="9"/>
      <c r="G82" s="9">
        <v>57954085061</v>
      </c>
      <c r="H82" s="9"/>
      <c r="I82" s="9">
        <f t="shared" si="4"/>
        <v>849054937</v>
      </c>
      <c r="J82" s="9"/>
      <c r="K82" s="9">
        <v>60000</v>
      </c>
      <c r="L82" s="9"/>
      <c r="M82" s="9">
        <v>58803139998</v>
      </c>
      <c r="N82" s="9"/>
      <c r="O82" s="9">
        <v>57925747135</v>
      </c>
      <c r="P82" s="9"/>
      <c r="Q82" s="9">
        <f t="shared" si="5"/>
        <v>877392863</v>
      </c>
    </row>
    <row r="83" spans="1:17">
      <c r="A83" s="1" t="s">
        <v>133</v>
      </c>
      <c r="C83" s="9">
        <v>400000</v>
      </c>
      <c r="D83" s="9"/>
      <c r="E83" s="9">
        <v>392020933325</v>
      </c>
      <c r="F83" s="9"/>
      <c r="G83" s="9">
        <v>392111950575</v>
      </c>
      <c r="H83" s="9"/>
      <c r="I83" s="9">
        <f t="shared" si="4"/>
        <v>-91017250</v>
      </c>
      <c r="J83" s="9"/>
      <c r="K83" s="9">
        <v>400000</v>
      </c>
      <c r="L83" s="9"/>
      <c r="M83" s="9">
        <v>392020933325</v>
      </c>
      <c r="N83" s="9"/>
      <c r="O83" s="9">
        <v>392111950575</v>
      </c>
      <c r="P83" s="9"/>
      <c r="Q83" s="9">
        <f t="shared" si="5"/>
        <v>-91017250</v>
      </c>
    </row>
    <row r="84" spans="1:17">
      <c r="A84" s="1" t="s">
        <v>132</v>
      </c>
      <c r="C84" s="9">
        <v>1330398</v>
      </c>
      <c r="D84" s="9"/>
      <c r="E84" s="9">
        <v>1304272012762</v>
      </c>
      <c r="F84" s="9"/>
      <c r="G84" s="9">
        <v>1284319287354</v>
      </c>
      <c r="H84" s="9"/>
      <c r="I84" s="9">
        <f t="shared" si="4"/>
        <v>19952725408</v>
      </c>
      <c r="J84" s="9"/>
      <c r="K84" s="9">
        <v>1330398</v>
      </c>
      <c r="L84" s="9"/>
      <c r="M84" s="9">
        <v>1304272012762</v>
      </c>
      <c r="N84" s="9"/>
      <c r="O84" s="9">
        <v>1277909614017</v>
      </c>
      <c r="P84" s="9"/>
      <c r="Q84" s="9">
        <f t="shared" si="5"/>
        <v>26362398745</v>
      </c>
    </row>
    <row r="85" spans="1:17">
      <c r="A85" s="1" t="s">
        <v>82</v>
      </c>
      <c r="C85" s="9">
        <v>39326602</v>
      </c>
      <c r="D85" s="9"/>
      <c r="E85" s="9">
        <v>973405957080</v>
      </c>
      <c r="F85" s="9"/>
      <c r="G85" s="9">
        <v>1006243748403</v>
      </c>
      <c r="H85" s="9"/>
      <c r="I85" s="9">
        <f t="shared" si="4"/>
        <v>-32837791323</v>
      </c>
      <c r="J85" s="9"/>
      <c r="K85" s="9">
        <v>39326602</v>
      </c>
      <c r="L85" s="9"/>
      <c r="M85" s="9">
        <v>973405957080</v>
      </c>
      <c r="N85" s="9"/>
      <c r="O85" s="9">
        <v>1123130648471</v>
      </c>
      <c r="P85" s="9"/>
      <c r="Q85" s="9">
        <f t="shared" si="5"/>
        <v>-149724691391</v>
      </c>
    </row>
    <row r="86" spans="1:17">
      <c r="A86" s="1" t="s">
        <v>134</v>
      </c>
      <c r="C86" s="9">
        <v>415000</v>
      </c>
      <c r="D86" s="9"/>
      <c r="E86" s="9">
        <v>399945996646</v>
      </c>
      <c r="F86" s="9"/>
      <c r="G86" s="9">
        <v>400038500000</v>
      </c>
      <c r="H86" s="9"/>
      <c r="I86" s="9">
        <f t="shared" si="4"/>
        <v>-92503354</v>
      </c>
      <c r="J86" s="9"/>
      <c r="K86" s="9">
        <v>415000</v>
      </c>
      <c r="L86" s="9"/>
      <c r="M86" s="9">
        <v>399945996646</v>
      </c>
      <c r="N86" s="9"/>
      <c r="O86" s="9">
        <v>400038500000</v>
      </c>
      <c r="P86" s="9"/>
      <c r="Q86" s="9">
        <f t="shared" si="5"/>
        <v>-92503354</v>
      </c>
    </row>
    <row r="87" spans="1:17">
      <c r="A87" s="1" t="s">
        <v>83</v>
      </c>
      <c r="C87" s="9">
        <v>11090364</v>
      </c>
      <c r="D87" s="9"/>
      <c r="E87" s="9">
        <v>221589964317</v>
      </c>
      <c r="F87" s="9"/>
      <c r="G87" s="9">
        <v>232283609361</v>
      </c>
      <c r="H87" s="9"/>
      <c r="I87" s="9">
        <f t="shared" si="4"/>
        <v>-10693645044</v>
      </c>
      <c r="J87" s="9"/>
      <c r="K87" s="9">
        <v>11090364</v>
      </c>
      <c r="L87" s="9"/>
      <c r="M87" s="9">
        <v>221589964317</v>
      </c>
      <c r="N87" s="9"/>
      <c r="O87" s="9">
        <v>201746086915</v>
      </c>
      <c r="P87" s="9"/>
      <c r="Q87" s="9">
        <f t="shared" si="5"/>
        <v>19843877402</v>
      </c>
    </row>
    <row r="88" spans="1:17">
      <c r="A88" s="1" t="s">
        <v>84</v>
      </c>
      <c r="C88" s="9">
        <v>116575000</v>
      </c>
      <c r="D88" s="9"/>
      <c r="E88" s="9">
        <v>808852023675</v>
      </c>
      <c r="F88" s="9"/>
      <c r="G88" s="9">
        <v>857150319632</v>
      </c>
      <c r="H88" s="9"/>
      <c r="I88" s="9">
        <f t="shared" si="4"/>
        <v>-48298295957</v>
      </c>
      <c r="J88" s="9"/>
      <c r="K88" s="9">
        <v>116575000</v>
      </c>
      <c r="L88" s="9"/>
      <c r="M88" s="9">
        <v>808852023675</v>
      </c>
      <c r="N88" s="9"/>
      <c r="O88" s="9">
        <v>789675165282</v>
      </c>
      <c r="P88" s="9"/>
      <c r="Q88" s="9">
        <f t="shared" si="5"/>
        <v>19176858393</v>
      </c>
    </row>
    <row r="89" spans="1:17">
      <c r="A89" s="1" t="s">
        <v>85</v>
      </c>
      <c r="C89" s="9">
        <v>4124651</v>
      </c>
      <c r="D89" s="9"/>
      <c r="E89" s="9">
        <v>22017587083</v>
      </c>
      <c r="F89" s="9"/>
      <c r="G89" s="9">
        <v>27880743420</v>
      </c>
      <c r="H89" s="9"/>
      <c r="I89" s="9">
        <f t="shared" si="4"/>
        <v>-5863156337</v>
      </c>
      <c r="J89" s="9"/>
      <c r="K89" s="9">
        <v>4124651</v>
      </c>
      <c r="L89" s="9"/>
      <c r="M89" s="9">
        <v>22017587083</v>
      </c>
      <c r="N89" s="9"/>
      <c r="O89" s="9">
        <v>27251543204</v>
      </c>
      <c r="P89" s="9"/>
      <c r="Q89" s="9">
        <f t="shared" si="5"/>
        <v>-5233956121</v>
      </c>
    </row>
    <row r="90" spans="1:17">
      <c r="A90" s="1" t="s">
        <v>87</v>
      </c>
      <c r="C90" s="9">
        <v>5346154</v>
      </c>
      <c r="D90" s="9"/>
      <c r="E90" s="9">
        <v>128607134085</v>
      </c>
      <c r="F90" s="9"/>
      <c r="G90" s="9">
        <v>138119810532</v>
      </c>
      <c r="H90" s="9"/>
      <c r="I90" s="9">
        <f t="shared" si="4"/>
        <v>-9512676447</v>
      </c>
      <c r="J90" s="9"/>
      <c r="K90" s="9">
        <v>5346154</v>
      </c>
      <c r="L90" s="9"/>
      <c r="M90" s="9">
        <v>128607134085</v>
      </c>
      <c r="N90" s="9"/>
      <c r="O90" s="9">
        <v>122920785594</v>
      </c>
      <c r="P90" s="9"/>
      <c r="Q90" s="9">
        <f t="shared" si="5"/>
        <v>5686348491</v>
      </c>
    </row>
    <row r="91" spans="1:17">
      <c r="A91" s="1" t="s">
        <v>86</v>
      </c>
      <c r="C91" s="9">
        <v>115819107</v>
      </c>
      <c r="D91" s="9"/>
      <c r="E91" s="9">
        <v>552623919904</v>
      </c>
      <c r="F91" s="9"/>
      <c r="G91" s="9">
        <v>577952516233</v>
      </c>
      <c r="H91" s="9"/>
      <c r="I91" s="9">
        <f t="shared" si="4"/>
        <v>-25328596329</v>
      </c>
      <c r="J91" s="9"/>
      <c r="K91" s="9">
        <v>115819107</v>
      </c>
      <c r="L91" s="9"/>
      <c r="M91" s="9">
        <v>552623919904</v>
      </c>
      <c r="N91" s="9"/>
      <c r="O91" s="9">
        <v>552623919904</v>
      </c>
      <c r="P91" s="9"/>
      <c r="Q91" s="9">
        <f t="shared" si="5"/>
        <v>0</v>
      </c>
    </row>
    <row r="92" spans="1:17">
      <c r="A92" s="1" t="s">
        <v>88</v>
      </c>
      <c r="C92" s="9">
        <v>32825416</v>
      </c>
      <c r="D92" s="9"/>
      <c r="E92" s="9">
        <v>595499412140</v>
      </c>
      <c r="F92" s="9"/>
      <c r="G92" s="9">
        <v>588320789089</v>
      </c>
      <c r="H92" s="9"/>
      <c r="I92" s="9">
        <f t="shared" si="4"/>
        <v>7178623051</v>
      </c>
      <c r="J92" s="9"/>
      <c r="K92" s="9">
        <v>32825416</v>
      </c>
      <c r="L92" s="9"/>
      <c r="M92" s="9">
        <v>595499412140</v>
      </c>
      <c r="N92" s="9"/>
      <c r="O92" s="9">
        <v>514903053346</v>
      </c>
      <c r="P92" s="9"/>
      <c r="Q92" s="9">
        <f t="shared" si="5"/>
        <v>80596358794</v>
      </c>
    </row>
    <row r="93" spans="1:17">
      <c r="A93" s="1" t="s">
        <v>209</v>
      </c>
      <c r="C93" s="9"/>
      <c r="D93" s="9"/>
      <c r="E93" s="9"/>
      <c r="F93" s="9"/>
      <c r="G93" s="9"/>
      <c r="H93" s="9"/>
      <c r="I93" s="7">
        <v>126374385</v>
      </c>
      <c r="J93" s="9"/>
      <c r="K93" s="9"/>
      <c r="L93" s="9"/>
      <c r="M93" s="9"/>
      <c r="N93" s="9"/>
      <c r="O93" s="9"/>
      <c r="P93" s="9"/>
      <c r="Q93" s="7">
        <v>126374385</v>
      </c>
    </row>
    <row r="94" spans="1:17">
      <c r="A94" s="1" t="s">
        <v>241</v>
      </c>
      <c r="C94" s="9"/>
      <c r="D94" s="9"/>
      <c r="E94" s="9"/>
      <c r="F94" s="9"/>
      <c r="G94" s="9"/>
      <c r="H94" s="9"/>
      <c r="I94" s="7">
        <v>15450</v>
      </c>
      <c r="J94" s="9"/>
      <c r="K94" s="9"/>
      <c r="L94" s="9"/>
      <c r="M94" s="9"/>
      <c r="N94" s="9"/>
      <c r="O94" s="9"/>
      <c r="P94" s="9"/>
      <c r="Q94" s="7">
        <v>15450</v>
      </c>
    </row>
    <row r="95" spans="1:17">
      <c r="A95" s="1" t="s">
        <v>240</v>
      </c>
      <c r="C95" s="9"/>
      <c r="D95" s="9"/>
      <c r="E95" s="9"/>
      <c r="F95" s="9"/>
      <c r="G95" s="9"/>
      <c r="H95" s="9"/>
      <c r="I95" s="7">
        <v>-22762920</v>
      </c>
      <c r="J95" s="9"/>
      <c r="K95" s="9"/>
      <c r="L95" s="9"/>
      <c r="M95" s="9"/>
      <c r="N95" s="9"/>
      <c r="O95" s="9"/>
      <c r="P95" s="9"/>
      <c r="Q95" s="7">
        <v>-22762920</v>
      </c>
    </row>
    <row r="96" spans="1:17">
      <c r="A96" s="1" t="s">
        <v>239</v>
      </c>
      <c r="C96" s="9"/>
      <c r="D96" s="9"/>
      <c r="E96" s="9"/>
      <c r="F96" s="9"/>
      <c r="G96" s="9"/>
      <c r="H96" s="9"/>
      <c r="I96" s="7">
        <v>45216438</v>
      </c>
      <c r="J96" s="9"/>
      <c r="K96" s="9"/>
      <c r="L96" s="9"/>
      <c r="M96" s="9"/>
      <c r="N96" s="9"/>
      <c r="O96" s="9"/>
      <c r="P96" s="9"/>
      <c r="Q96" s="7">
        <v>45216438</v>
      </c>
    </row>
    <row r="97" spans="1:17">
      <c r="A97" s="1" t="s">
        <v>238</v>
      </c>
      <c r="C97" s="9"/>
      <c r="D97" s="9"/>
      <c r="E97" s="9"/>
      <c r="F97" s="9"/>
      <c r="G97" s="9"/>
      <c r="H97" s="9"/>
      <c r="I97" s="7">
        <v>66681250</v>
      </c>
      <c r="J97" s="9"/>
      <c r="K97" s="9"/>
      <c r="L97" s="9"/>
      <c r="M97" s="9"/>
      <c r="N97" s="9"/>
      <c r="O97" s="9"/>
      <c r="P97" s="9"/>
      <c r="Q97" s="7">
        <v>66681250</v>
      </c>
    </row>
    <row r="98" spans="1:17">
      <c r="A98" s="1" t="s">
        <v>237</v>
      </c>
      <c r="C98" s="9"/>
      <c r="D98" s="9"/>
      <c r="E98" s="9"/>
      <c r="F98" s="9"/>
      <c r="G98" s="9"/>
      <c r="H98" s="9"/>
      <c r="I98" s="7">
        <v>-15745977</v>
      </c>
      <c r="J98" s="9"/>
      <c r="K98" s="9"/>
      <c r="L98" s="9"/>
      <c r="M98" s="9"/>
      <c r="N98" s="9"/>
      <c r="O98" s="9"/>
      <c r="P98" s="9"/>
      <c r="Q98" s="7">
        <v>-15745977</v>
      </c>
    </row>
    <row r="99" spans="1:17">
      <c r="A99" s="1" t="s">
        <v>236</v>
      </c>
      <c r="C99" s="9"/>
      <c r="D99" s="9"/>
      <c r="E99" s="9"/>
      <c r="F99" s="9"/>
      <c r="G99" s="9"/>
      <c r="H99" s="9"/>
      <c r="I99" s="7">
        <v>103424763</v>
      </c>
      <c r="J99" s="9"/>
      <c r="K99" s="9"/>
      <c r="L99" s="9"/>
      <c r="M99" s="9"/>
      <c r="N99" s="9"/>
      <c r="O99" s="9"/>
      <c r="P99" s="9"/>
      <c r="Q99" s="7">
        <v>103424763</v>
      </c>
    </row>
    <row r="100" spans="1:17">
      <c r="A100" s="1" t="s">
        <v>235</v>
      </c>
      <c r="C100" s="9"/>
      <c r="D100" s="9"/>
      <c r="E100" s="9"/>
      <c r="F100" s="9"/>
      <c r="G100" s="9"/>
      <c r="H100" s="9"/>
      <c r="I100" s="7">
        <v>11009035106</v>
      </c>
      <c r="J100" s="9"/>
      <c r="K100" s="9"/>
      <c r="L100" s="9"/>
      <c r="M100" s="9"/>
      <c r="N100" s="9"/>
      <c r="O100" s="9"/>
      <c r="P100" s="9"/>
      <c r="Q100" s="7">
        <v>10775091976</v>
      </c>
    </row>
    <row r="101" spans="1:17">
      <c r="A101" s="1" t="s">
        <v>234</v>
      </c>
      <c r="C101" s="9"/>
      <c r="D101" s="9"/>
      <c r="E101" s="9"/>
      <c r="F101" s="9"/>
      <c r="G101" s="9"/>
      <c r="H101" s="9"/>
      <c r="I101" s="7">
        <v>162130810</v>
      </c>
      <c r="J101" s="9"/>
      <c r="K101" s="9"/>
      <c r="L101" s="9"/>
      <c r="M101" s="9"/>
      <c r="N101" s="9"/>
      <c r="O101" s="9"/>
      <c r="P101" s="9"/>
      <c r="Q101" s="7">
        <v>162130810</v>
      </c>
    </row>
    <row r="102" spans="1:17">
      <c r="A102" s="1" t="s">
        <v>233</v>
      </c>
      <c r="C102" s="9"/>
      <c r="D102" s="9"/>
      <c r="E102" s="9"/>
      <c r="F102" s="9"/>
      <c r="G102" s="9"/>
      <c r="H102" s="9"/>
      <c r="I102" s="7">
        <v>8086102948</v>
      </c>
      <c r="J102" s="9"/>
      <c r="K102" s="9"/>
      <c r="L102" s="9"/>
      <c r="M102" s="9"/>
      <c r="N102" s="9"/>
      <c r="O102" s="9"/>
      <c r="P102" s="9"/>
      <c r="Q102" s="7">
        <v>8106941444</v>
      </c>
    </row>
    <row r="103" spans="1:17">
      <c r="A103" s="1" t="s">
        <v>232</v>
      </c>
      <c r="C103" s="9"/>
      <c r="D103" s="9"/>
      <c r="E103" s="9"/>
      <c r="F103" s="9"/>
      <c r="G103" s="9"/>
      <c r="H103" s="9"/>
      <c r="I103" s="7">
        <v>1189573605</v>
      </c>
      <c r="J103" s="9"/>
      <c r="K103" s="9"/>
      <c r="L103" s="9"/>
      <c r="M103" s="9"/>
      <c r="N103" s="9"/>
      <c r="O103" s="9"/>
      <c r="P103" s="9"/>
      <c r="Q103" s="7">
        <v>530148650</v>
      </c>
    </row>
    <row r="104" spans="1:17">
      <c r="A104" s="1" t="s">
        <v>231</v>
      </c>
      <c r="C104" s="9"/>
      <c r="D104" s="9"/>
      <c r="E104" s="9"/>
      <c r="F104" s="9"/>
      <c r="G104" s="9"/>
      <c r="H104" s="9"/>
      <c r="I104" s="7">
        <v>270375</v>
      </c>
      <c r="J104" s="9"/>
      <c r="K104" s="9"/>
      <c r="L104" s="9"/>
      <c r="M104" s="9"/>
      <c r="N104" s="9"/>
      <c r="O104" s="9"/>
      <c r="P104" s="9"/>
      <c r="Q104" s="7">
        <v>270375</v>
      </c>
    </row>
    <row r="105" spans="1:17">
      <c r="A105" s="1" t="s">
        <v>230</v>
      </c>
      <c r="C105" s="9"/>
      <c r="D105" s="9"/>
      <c r="E105" s="9"/>
      <c r="F105" s="9"/>
      <c r="G105" s="9"/>
      <c r="H105" s="9"/>
      <c r="I105" s="7">
        <v>0</v>
      </c>
      <c r="J105" s="9"/>
      <c r="K105" s="9"/>
      <c r="L105" s="9"/>
      <c r="M105" s="9"/>
      <c r="N105" s="9"/>
      <c r="O105" s="9"/>
      <c r="P105" s="9"/>
      <c r="Q105" s="7">
        <v>15030900</v>
      </c>
    </row>
    <row r="106" spans="1:17">
      <c r="A106" s="1" t="s">
        <v>229</v>
      </c>
      <c r="C106" s="9"/>
      <c r="D106" s="9"/>
      <c r="E106" s="9"/>
      <c r="F106" s="9"/>
      <c r="G106" s="9"/>
      <c r="H106" s="9"/>
      <c r="I106" s="7">
        <v>10341500</v>
      </c>
      <c r="J106" s="9"/>
      <c r="K106" s="9"/>
      <c r="L106" s="9"/>
      <c r="M106" s="9"/>
      <c r="N106" s="9"/>
      <c r="O106" s="9"/>
      <c r="P106" s="9"/>
      <c r="Q106" s="7">
        <v>10341500</v>
      </c>
    </row>
    <row r="107" spans="1:17">
      <c r="A107" s="1" t="s">
        <v>228</v>
      </c>
      <c r="C107" s="9"/>
      <c r="D107" s="9"/>
      <c r="E107" s="9"/>
      <c r="F107" s="9"/>
      <c r="G107" s="9"/>
      <c r="H107" s="9"/>
      <c r="I107" s="7">
        <v>120363351</v>
      </c>
      <c r="J107" s="9"/>
      <c r="K107" s="9"/>
      <c r="L107" s="9"/>
      <c r="M107" s="9"/>
      <c r="N107" s="9"/>
      <c r="O107" s="9"/>
      <c r="P107" s="9"/>
      <c r="Q107" s="7">
        <v>120363351</v>
      </c>
    </row>
    <row r="108" spans="1:17">
      <c r="A108" s="1" t="s">
        <v>227</v>
      </c>
      <c r="C108" s="9"/>
      <c r="D108" s="9"/>
      <c r="E108" s="9"/>
      <c r="F108" s="9"/>
      <c r="G108" s="9"/>
      <c r="H108" s="9"/>
      <c r="I108" s="7">
        <v>398267421</v>
      </c>
      <c r="J108" s="9"/>
      <c r="K108" s="9"/>
      <c r="L108" s="9"/>
      <c r="M108" s="9"/>
      <c r="N108" s="9"/>
      <c r="O108" s="9"/>
      <c r="P108" s="9"/>
      <c r="Q108" s="7">
        <v>-241042239</v>
      </c>
    </row>
    <row r="109" spans="1:17">
      <c r="A109" s="1" t="s">
        <v>226</v>
      </c>
      <c r="I109" s="7">
        <v>72678149</v>
      </c>
      <c r="Q109" s="7">
        <v>72678149</v>
      </c>
    </row>
    <row r="110" spans="1:17">
      <c r="A110" s="1" t="s">
        <v>225</v>
      </c>
      <c r="I110" s="7">
        <v>16995623</v>
      </c>
      <c r="Q110" s="7">
        <v>42085748</v>
      </c>
    </row>
    <row r="111" spans="1:17">
      <c r="A111" s="1" t="s">
        <v>224</v>
      </c>
      <c r="I111" s="7">
        <v>16795674</v>
      </c>
      <c r="Q111" s="7">
        <v>22995141</v>
      </c>
    </row>
    <row r="112" spans="1:17">
      <c r="A112" s="1" t="s">
        <v>223</v>
      </c>
      <c r="I112" s="7">
        <v>136996378</v>
      </c>
      <c r="Q112" s="7">
        <v>136996378</v>
      </c>
    </row>
    <row r="113" spans="1:17">
      <c r="A113" s="1" t="s">
        <v>222</v>
      </c>
      <c r="I113" s="7">
        <v>-22610839</v>
      </c>
      <c r="Q113" s="7">
        <v>-22610839</v>
      </c>
    </row>
    <row r="114" spans="1:17">
      <c r="A114" s="1" t="s">
        <v>221</v>
      </c>
      <c r="E114" s="9"/>
      <c r="F114" s="9"/>
      <c r="G114" s="9"/>
      <c r="H114" s="9"/>
      <c r="I114" s="7">
        <v>297883976</v>
      </c>
      <c r="J114" s="9"/>
      <c r="K114" s="9"/>
      <c r="L114" s="9"/>
      <c r="M114" s="9"/>
      <c r="N114" s="9"/>
      <c r="O114" s="9"/>
      <c r="P114" s="9"/>
      <c r="Q114" s="7">
        <v>-1687959593</v>
      </c>
    </row>
    <row r="115" spans="1:17">
      <c r="A115" s="1" t="s">
        <v>220</v>
      </c>
      <c r="E115" s="9"/>
      <c r="F115" s="9"/>
      <c r="G115" s="9"/>
      <c r="H115" s="9"/>
      <c r="I115" s="7">
        <v>73581048</v>
      </c>
      <c r="J115" s="9"/>
      <c r="K115" s="9"/>
      <c r="L115" s="9"/>
      <c r="M115" s="9"/>
      <c r="N115" s="9"/>
      <c r="O115" s="9"/>
      <c r="P115" s="9"/>
      <c r="Q115" s="7">
        <v>-105018362</v>
      </c>
    </row>
    <row r="116" spans="1:17">
      <c r="A116" s="1" t="s">
        <v>219</v>
      </c>
      <c r="I116" s="7">
        <v>56071558</v>
      </c>
      <c r="Q116" s="7">
        <v>-2433853357</v>
      </c>
    </row>
    <row r="117" spans="1:17">
      <c r="A117" s="1" t="s">
        <v>218</v>
      </c>
      <c r="I117" s="7">
        <v>112680977</v>
      </c>
      <c r="Q117" s="7">
        <v>67672407</v>
      </c>
    </row>
    <row r="118" spans="1:17">
      <c r="A118" s="1" t="s">
        <v>217</v>
      </c>
      <c r="I118" s="7">
        <v>1056342921</v>
      </c>
      <c r="Q118" s="7">
        <v>-2121074167</v>
      </c>
    </row>
    <row r="119" spans="1:17">
      <c r="A119" s="1" t="s">
        <v>216</v>
      </c>
      <c r="I119" s="7">
        <v>251993</v>
      </c>
      <c r="Q119" s="7">
        <v>251993</v>
      </c>
    </row>
    <row r="120" spans="1:17">
      <c r="A120" s="1" t="s">
        <v>215</v>
      </c>
      <c r="I120" s="7">
        <v>2381</v>
      </c>
      <c r="Q120" s="7">
        <v>2381</v>
      </c>
    </row>
    <row r="121" spans="1:17">
      <c r="A121" s="1" t="s">
        <v>214</v>
      </c>
      <c r="I121" s="7">
        <v>955192</v>
      </c>
      <c r="Q121" s="7">
        <v>955192</v>
      </c>
    </row>
    <row r="122" spans="1:17">
      <c r="A122" s="1" t="s">
        <v>213</v>
      </c>
      <c r="I122" s="7">
        <v>216834872</v>
      </c>
      <c r="Q122" s="7">
        <v>216834872</v>
      </c>
    </row>
    <row r="123" spans="1:17">
      <c r="A123" s="1" t="s">
        <v>212</v>
      </c>
      <c r="I123" s="7">
        <v>186791889</v>
      </c>
      <c r="Q123" s="7">
        <v>47412863</v>
      </c>
    </row>
    <row r="124" spans="1:17">
      <c r="A124" s="1" t="s">
        <v>245</v>
      </c>
      <c r="I124" s="7">
        <v>-1908105700</v>
      </c>
      <c r="Q124" s="7">
        <v>-1908105700</v>
      </c>
    </row>
    <row r="125" spans="1:17">
      <c r="A125" s="1" t="s">
        <v>211</v>
      </c>
      <c r="I125" s="7">
        <v>52420282</v>
      </c>
      <c r="Q125" s="7">
        <v>52420282</v>
      </c>
    </row>
    <row r="126" spans="1:17">
      <c r="A126" s="1" t="s">
        <v>210</v>
      </c>
      <c r="I126" s="7">
        <v>646193561</v>
      </c>
      <c r="Q126" s="7">
        <v>192075772</v>
      </c>
    </row>
    <row r="127" spans="1:17">
      <c r="A127" s="1" t="s">
        <v>246</v>
      </c>
      <c r="I127" s="7">
        <v>349210054</v>
      </c>
      <c r="Q127" s="7">
        <v>-149520111</v>
      </c>
    </row>
    <row r="128" spans="1:17" s="4" customFormat="1">
      <c r="A128" s="20" t="s">
        <v>100</v>
      </c>
      <c r="I128" s="7">
        <v>459925460</v>
      </c>
      <c r="Q128" s="7">
        <v>459925460</v>
      </c>
    </row>
    <row r="129" spans="1:17" s="4" customFormat="1">
      <c r="A129" s="20" t="s">
        <v>17</v>
      </c>
      <c r="I129" s="7">
        <v>-240438071</v>
      </c>
      <c r="Q129" s="7">
        <v>350909617</v>
      </c>
    </row>
    <row r="130" spans="1:17" s="4" customFormat="1">
      <c r="A130" s="20" t="s">
        <v>94</v>
      </c>
      <c r="I130" s="7">
        <v>115173946</v>
      </c>
      <c r="Q130" s="7">
        <v>115173946</v>
      </c>
    </row>
    <row r="131" spans="1:17" s="4" customFormat="1">
      <c r="A131" s="20" t="s">
        <v>18</v>
      </c>
      <c r="I131" s="7">
        <v>150907412</v>
      </c>
      <c r="Q131" s="7">
        <v>340858487</v>
      </c>
    </row>
    <row r="132" spans="1:17">
      <c r="A132" s="1" t="s">
        <v>101</v>
      </c>
      <c r="I132" s="7">
        <v>3375486</v>
      </c>
      <c r="Q132" s="7">
        <v>3375486</v>
      </c>
    </row>
    <row r="133" spans="1:17">
      <c r="A133" s="1" t="s">
        <v>98</v>
      </c>
      <c r="I133" s="7">
        <v>100382577</v>
      </c>
      <c r="Q133" s="7">
        <v>100382577</v>
      </c>
    </row>
    <row r="134" spans="1:17">
      <c r="A134" s="1" t="s">
        <v>93</v>
      </c>
      <c r="I134" s="7">
        <v>41320514</v>
      </c>
      <c r="Q134" s="7">
        <v>41320514</v>
      </c>
    </row>
    <row r="135" spans="1:17">
      <c r="A135" s="1" t="s">
        <v>95</v>
      </c>
      <c r="I135" s="7">
        <v>9745079</v>
      </c>
      <c r="Q135" s="7">
        <v>9745079</v>
      </c>
    </row>
    <row r="136" spans="1:17">
      <c r="A136" s="1" t="s">
        <v>19</v>
      </c>
      <c r="I136" s="7">
        <v>-38419496</v>
      </c>
      <c r="Q136" s="7">
        <v>-28112167</v>
      </c>
    </row>
    <row r="137" spans="1:17">
      <c r="A137" s="1" t="s">
        <v>97</v>
      </c>
      <c r="I137" s="7">
        <v>-880650</v>
      </c>
      <c r="Q137" s="7">
        <v>-880650</v>
      </c>
    </row>
    <row r="138" spans="1:17" ht="24.75" thickBot="1">
      <c r="E138" s="14">
        <f>SUM(E8:E137)</f>
        <v>44135712800776</v>
      </c>
      <c r="F138" s="9"/>
      <c r="G138" s="14">
        <f>SUM(G8:G137)</f>
        <v>45481925710644</v>
      </c>
      <c r="H138" s="9"/>
      <c r="I138" s="14">
        <f>SUM(I8:I137)</f>
        <v>-1322970559117</v>
      </c>
      <c r="J138" s="9"/>
      <c r="K138" s="9"/>
      <c r="L138" s="9"/>
      <c r="M138" s="14">
        <f>SUM(M8:M137)</f>
        <v>44135712800777</v>
      </c>
      <c r="N138" s="9"/>
      <c r="O138" s="14">
        <f>SUM(O8:O137)</f>
        <v>43573092417015</v>
      </c>
      <c r="P138" s="9"/>
      <c r="Q138" s="14">
        <f>SUM(Q8:Q137)</f>
        <v>576219801316</v>
      </c>
    </row>
    <row r="139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98"/>
  <sheetViews>
    <sheetView rightToLeft="1" topLeftCell="A89" workbookViewId="0">
      <selection activeCell="G109" sqref="G109"/>
    </sheetView>
  </sheetViews>
  <sheetFormatPr defaultRowHeight="24"/>
  <cols>
    <col min="1" max="1" width="32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9.71093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9.85546875" style="1" customWidth="1"/>
    <col min="21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2" t="s">
        <v>3</v>
      </c>
      <c r="C6" s="23" t="s">
        <v>155</v>
      </c>
      <c r="D6" s="23" t="s">
        <v>155</v>
      </c>
      <c r="E6" s="23" t="s">
        <v>155</v>
      </c>
      <c r="F6" s="23" t="s">
        <v>155</v>
      </c>
      <c r="G6" s="23" t="s">
        <v>155</v>
      </c>
      <c r="H6" s="23" t="s">
        <v>155</v>
      </c>
      <c r="I6" s="23" t="s">
        <v>155</v>
      </c>
      <c r="K6" s="23" t="s">
        <v>156</v>
      </c>
      <c r="L6" s="23" t="s">
        <v>156</v>
      </c>
      <c r="M6" s="23" t="s">
        <v>156</v>
      </c>
      <c r="N6" s="23" t="s">
        <v>156</v>
      </c>
      <c r="O6" s="23" t="s">
        <v>156</v>
      </c>
      <c r="P6" s="23" t="s">
        <v>156</v>
      </c>
      <c r="Q6" s="23" t="s">
        <v>156</v>
      </c>
    </row>
    <row r="7" spans="1:17" ht="24.75">
      <c r="A7" s="23" t="s">
        <v>3</v>
      </c>
      <c r="C7" s="23" t="s">
        <v>7</v>
      </c>
      <c r="E7" s="23" t="s">
        <v>174</v>
      </c>
      <c r="G7" s="23" t="s">
        <v>175</v>
      </c>
      <c r="I7" s="23" t="s">
        <v>177</v>
      </c>
      <c r="K7" s="23" t="s">
        <v>7</v>
      </c>
      <c r="M7" s="23" t="s">
        <v>174</v>
      </c>
      <c r="O7" s="23" t="s">
        <v>175</v>
      </c>
      <c r="Q7" s="23" t="s">
        <v>177</v>
      </c>
    </row>
    <row r="8" spans="1:17">
      <c r="A8" s="1" t="s">
        <v>102</v>
      </c>
      <c r="C8" s="9">
        <v>1800000</v>
      </c>
      <c r="D8" s="9"/>
      <c r="E8" s="9">
        <v>10234738917</v>
      </c>
      <c r="F8" s="9"/>
      <c r="G8" s="9">
        <v>8739728477</v>
      </c>
      <c r="H8" s="9"/>
      <c r="I8" s="9">
        <f>E8-G8</f>
        <v>1495010440</v>
      </c>
      <c r="J8" s="9"/>
      <c r="K8" s="9">
        <v>1800000</v>
      </c>
      <c r="L8" s="9"/>
      <c r="M8" s="9">
        <v>10234738917</v>
      </c>
      <c r="N8" s="9"/>
      <c r="O8" s="9">
        <v>8739728477</v>
      </c>
      <c r="P8" s="9"/>
      <c r="Q8" s="9">
        <f>M8-O8</f>
        <v>1495010440</v>
      </c>
    </row>
    <row r="9" spans="1:17">
      <c r="A9" s="1" t="s">
        <v>27</v>
      </c>
      <c r="C9" s="9">
        <v>863000</v>
      </c>
      <c r="D9" s="9"/>
      <c r="E9" s="9">
        <v>6588380799</v>
      </c>
      <c r="F9" s="9"/>
      <c r="G9" s="9">
        <v>5793504420</v>
      </c>
      <c r="H9" s="9"/>
      <c r="I9" s="9">
        <f t="shared" ref="I9:I56" si="0">E9-G9</f>
        <v>794876379</v>
      </c>
      <c r="J9" s="9"/>
      <c r="K9" s="9">
        <v>863000</v>
      </c>
      <c r="L9" s="9"/>
      <c r="M9" s="9">
        <v>6588380799</v>
      </c>
      <c r="N9" s="9"/>
      <c r="O9" s="9">
        <v>5793504420</v>
      </c>
      <c r="P9" s="9"/>
      <c r="Q9" s="9">
        <f t="shared" ref="Q9:Q42" si="1">M9-O9</f>
        <v>794876379</v>
      </c>
    </row>
    <row r="10" spans="1:17">
      <c r="A10" s="1" t="s">
        <v>29</v>
      </c>
      <c r="C10" s="9">
        <v>1756000</v>
      </c>
      <c r="D10" s="9"/>
      <c r="E10" s="9">
        <v>6998905115</v>
      </c>
      <c r="F10" s="9"/>
      <c r="G10" s="9">
        <v>7153035463</v>
      </c>
      <c r="H10" s="9"/>
      <c r="I10" s="9">
        <f t="shared" si="0"/>
        <v>-154130348</v>
      </c>
      <c r="J10" s="9"/>
      <c r="K10" s="9">
        <v>1756000</v>
      </c>
      <c r="L10" s="9"/>
      <c r="M10" s="9">
        <v>6998905115</v>
      </c>
      <c r="N10" s="9"/>
      <c r="O10" s="9">
        <v>7153035463</v>
      </c>
      <c r="P10" s="9"/>
      <c r="Q10" s="9">
        <f t="shared" si="1"/>
        <v>-154130348</v>
      </c>
    </row>
    <row r="11" spans="1:17">
      <c r="A11" s="1" t="s">
        <v>24</v>
      </c>
      <c r="C11" s="9">
        <v>791000</v>
      </c>
      <c r="D11" s="9"/>
      <c r="E11" s="9">
        <v>3456833307</v>
      </c>
      <c r="F11" s="9"/>
      <c r="G11" s="9">
        <v>3450602686</v>
      </c>
      <c r="H11" s="9"/>
      <c r="I11" s="9">
        <f t="shared" si="0"/>
        <v>6230621</v>
      </c>
      <c r="J11" s="9"/>
      <c r="K11" s="9">
        <v>791000</v>
      </c>
      <c r="L11" s="9"/>
      <c r="M11" s="9">
        <v>0</v>
      </c>
      <c r="N11" s="9"/>
      <c r="O11" s="9">
        <v>3450602686</v>
      </c>
      <c r="P11" s="9"/>
      <c r="Q11" s="9">
        <f t="shared" si="1"/>
        <v>-3450602686</v>
      </c>
    </row>
    <row r="12" spans="1:17">
      <c r="A12" s="1" t="s">
        <v>20</v>
      </c>
      <c r="C12" s="9">
        <v>6950000</v>
      </c>
      <c r="D12" s="9"/>
      <c r="E12" s="9">
        <v>18356192422</v>
      </c>
      <c r="F12" s="9"/>
      <c r="G12" s="9">
        <v>20269510392</v>
      </c>
      <c r="H12" s="9"/>
      <c r="I12" s="9">
        <f t="shared" si="0"/>
        <v>-1913317970</v>
      </c>
      <c r="J12" s="9"/>
      <c r="K12" s="9">
        <v>6950000</v>
      </c>
      <c r="L12" s="9"/>
      <c r="M12" s="9">
        <v>18356192422</v>
      </c>
      <c r="N12" s="9"/>
      <c r="O12" s="9">
        <v>20269510392</v>
      </c>
      <c r="P12" s="9"/>
      <c r="Q12" s="9">
        <f t="shared" si="1"/>
        <v>-1913317970</v>
      </c>
    </row>
    <row r="13" spans="1:17">
      <c r="A13" s="1" t="s">
        <v>77</v>
      </c>
      <c r="C13" s="9">
        <v>768081</v>
      </c>
      <c r="D13" s="9"/>
      <c r="E13" s="9">
        <v>4227735532</v>
      </c>
      <c r="F13" s="9"/>
      <c r="G13" s="9">
        <v>3810640254</v>
      </c>
      <c r="H13" s="9"/>
      <c r="I13" s="9">
        <f t="shared" si="0"/>
        <v>417095278</v>
      </c>
      <c r="J13" s="9"/>
      <c r="K13" s="9">
        <v>768081</v>
      </c>
      <c r="L13" s="9"/>
      <c r="M13" s="9">
        <v>4227735532</v>
      </c>
      <c r="N13" s="9"/>
      <c r="O13" s="9">
        <v>3810640254</v>
      </c>
      <c r="P13" s="9"/>
      <c r="Q13" s="9">
        <f t="shared" si="1"/>
        <v>417095278</v>
      </c>
    </row>
    <row r="14" spans="1:17">
      <c r="A14" s="1" t="s">
        <v>46</v>
      </c>
      <c r="C14" s="9">
        <v>49395</v>
      </c>
      <c r="D14" s="9"/>
      <c r="E14" s="9">
        <v>1002086369</v>
      </c>
      <c r="F14" s="9"/>
      <c r="G14" s="9">
        <v>885292826</v>
      </c>
      <c r="H14" s="9"/>
      <c r="I14" s="9">
        <f t="shared" si="0"/>
        <v>116793543</v>
      </c>
      <c r="J14" s="9"/>
      <c r="K14" s="9">
        <v>1269401</v>
      </c>
      <c r="L14" s="9"/>
      <c r="M14" s="9">
        <v>25547886217</v>
      </c>
      <c r="N14" s="9"/>
      <c r="O14" s="9">
        <v>22751120580</v>
      </c>
      <c r="P14" s="9"/>
      <c r="Q14" s="9">
        <f t="shared" si="1"/>
        <v>2796765637</v>
      </c>
    </row>
    <row r="15" spans="1:17">
      <c r="A15" s="1" t="s">
        <v>22</v>
      </c>
      <c r="C15" s="9">
        <v>427665</v>
      </c>
      <c r="D15" s="9"/>
      <c r="E15" s="9">
        <v>1668021423</v>
      </c>
      <c r="F15" s="9"/>
      <c r="G15" s="9">
        <v>1525168931</v>
      </c>
      <c r="H15" s="9"/>
      <c r="I15" s="9">
        <f t="shared" si="0"/>
        <v>142852492</v>
      </c>
      <c r="J15" s="9"/>
      <c r="K15" s="9">
        <v>427668</v>
      </c>
      <c r="L15" s="9"/>
      <c r="M15" s="9">
        <v>1668021426</v>
      </c>
      <c r="N15" s="9"/>
      <c r="O15" s="9">
        <v>1525179628</v>
      </c>
      <c r="P15" s="9"/>
      <c r="Q15" s="9">
        <f t="shared" si="1"/>
        <v>142841798</v>
      </c>
    </row>
    <row r="16" spans="1:17">
      <c r="A16" s="1" t="s">
        <v>58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1324531</v>
      </c>
      <c r="L16" s="9"/>
      <c r="M16" s="9">
        <v>6822405109</v>
      </c>
      <c r="N16" s="9"/>
      <c r="O16" s="9">
        <v>6583249118</v>
      </c>
      <c r="P16" s="9"/>
      <c r="Q16" s="9">
        <f t="shared" si="1"/>
        <v>239155991</v>
      </c>
    </row>
    <row r="17" spans="1:17">
      <c r="A17" s="1" t="s">
        <v>178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152386</v>
      </c>
      <c r="L17" s="9"/>
      <c r="M17" s="9">
        <v>70387436036</v>
      </c>
      <c r="N17" s="9"/>
      <c r="O17" s="9">
        <v>68104930552</v>
      </c>
      <c r="P17" s="9"/>
      <c r="Q17" s="9">
        <f t="shared" si="1"/>
        <v>2282505484</v>
      </c>
    </row>
    <row r="18" spans="1:17">
      <c r="A18" s="1" t="s">
        <v>179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19707802</v>
      </c>
      <c r="L18" s="9"/>
      <c r="M18" s="9">
        <v>385760516348</v>
      </c>
      <c r="N18" s="9"/>
      <c r="O18" s="9">
        <v>384562311548</v>
      </c>
      <c r="P18" s="9"/>
      <c r="Q18" s="9">
        <f t="shared" si="1"/>
        <v>1198204800</v>
      </c>
    </row>
    <row r="19" spans="1:17">
      <c r="A19" s="1" t="s">
        <v>180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26487698</v>
      </c>
      <c r="L19" s="9"/>
      <c r="M19" s="9">
        <v>115482467407</v>
      </c>
      <c r="N19" s="9"/>
      <c r="O19" s="9">
        <v>144815529082</v>
      </c>
      <c r="P19" s="9"/>
      <c r="Q19" s="9">
        <f t="shared" si="1"/>
        <v>-29333061675</v>
      </c>
    </row>
    <row r="20" spans="1:17">
      <c r="A20" s="1" t="s">
        <v>39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1</v>
      </c>
      <c r="L20" s="9"/>
      <c r="M20" s="9">
        <v>1</v>
      </c>
      <c r="N20" s="9"/>
      <c r="O20" s="9">
        <v>3701</v>
      </c>
      <c r="P20" s="9"/>
      <c r="Q20" s="9">
        <f t="shared" si="1"/>
        <v>-3700</v>
      </c>
    </row>
    <row r="21" spans="1:17">
      <c r="A21" s="1" t="s">
        <v>181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264014</v>
      </c>
      <c r="L21" s="9"/>
      <c r="M21" s="9">
        <v>121364204274</v>
      </c>
      <c r="N21" s="9"/>
      <c r="O21" s="9">
        <v>116677238934</v>
      </c>
      <c r="P21" s="9"/>
      <c r="Q21" s="9">
        <f t="shared" si="1"/>
        <v>4686965340</v>
      </c>
    </row>
    <row r="22" spans="1:17">
      <c r="A22" s="1" t="s">
        <v>25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1</v>
      </c>
      <c r="L22" s="9"/>
      <c r="M22" s="9">
        <v>1</v>
      </c>
      <c r="N22" s="9"/>
      <c r="O22" s="9">
        <v>12469</v>
      </c>
      <c r="P22" s="9"/>
      <c r="Q22" s="9">
        <f t="shared" si="1"/>
        <v>-12468</v>
      </c>
    </row>
    <row r="23" spans="1:17">
      <c r="A23" s="1" t="s">
        <v>64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220000</v>
      </c>
      <c r="L23" s="9"/>
      <c r="M23" s="9">
        <v>3183582065</v>
      </c>
      <c r="N23" s="9"/>
      <c r="O23" s="9">
        <v>3148876741</v>
      </c>
      <c r="P23" s="9"/>
      <c r="Q23" s="9">
        <f t="shared" si="1"/>
        <v>34705324</v>
      </c>
    </row>
    <row r="24" spans="1:17">
      <c r="A24" s="1" t="s">
        <v>85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1875349</v>
      </c>
      <c r="L24" s="9"/>
      <c r="M24" s="9">
        <v>14684600506</v>
      </c>
      <c r="N24" s="9"/>
      <c r="O24" s="9">
        <v>12390419044</v>
      </c>
      <c r="P24" s="9"/>
      <c r="Q24" s="9">
        <f t="shared" si="1"/>
        <v>2294181462</v>
      </c>
    </row>
    <row r="25" spans="1:17">
      <c r="A25" s="1" t="s">
        <v>43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7734790</v>
      </c>
      <c r="L25" s="9"/>
      <c r="M25" s="9">
        <v>194529968500</v>
      </c>
      <c r="N25" s="9"/>
      <c r="O25" s="9">
        <v>181070486388</v>
      </c>
      <c r="P25" s="9"/>
      <c r="Q25" s="9">
        <f t="shared" si="1"/>
        <v>13459482112</v>
      </c>
    </row>
    <row r="26" spans="1:17">
      <c r="A26" s="1" t="s">
        <v>30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1744656</v>
      </c>
      <c r="L26" s="9"/>
      <c r="M26" s="9">
        <v>256265964062</v>
      </c>
      <c r="N26" s="9"/>
      <c r="O26" s="9">
        <v>235445214640</v>
      </c>
      <c r="P26" s="9"/>
      <c r="Q26" s="9">
        <f t="shared" si="1"/>
        <v>20820749422</v>
      </c>
    </row>
    <row r="27" spans="1:17">
      <c r="A27" s="1" t="s">
        <v>92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7408000</v>
      </c>
      <c r="L27" s="9"/>
      <c r="M27" s="9">
        <v>18330268918</v>
      </c>
      <c r="N27" s="9"/>
      <c r="O27" s="9">
        <v>16839134698</v>
      </c>
      <c r="P27" s="9"/>
      <c r="Q27" s="9">
        <f t="shared" si="1"/>
        <v>1491134220</v>
      </c>
    </row>
    <row r="28" spans="1:17">
      <c r="A28" s="1" t="s">
        <v>182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193742</v>
      </c>
      <c r="L28" s="9"/>
      <c r="M28" s="9">
        <v>91839689148</v>
      </c>
      <c r="N28" s="9"/>
      <c r="O28" s="9">
        <v>87361212678</v>
      </c>
      <c r="P28" s="9"/>
      <c r="Q28" s="9">
        <f t="shared" si="1"/>
        <v>4478476470</v>
      </c>
    </row>
    <row r="29" spans="1:17">
      <c r="A29" s="1" t="s">
        <v>48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1900000</v>
      </c>
      <c r="L29" s="9"/>
      <c r="M29" s="9">
        <v>33406170192</v>
      </c>
      <c r="N29" s="9"/>
      <c r="O29" s="9">
        <v>29765833219</v>
      </c>
      <c r="P29" s="9"/>
      <c r="Q29" s="9">
        <f t="shared" si="1"/>
        <v>3640336973</v>
      </c>
    </row>
    <row r="30" spans="1:17">
      <c r="A30" s="1" t="s">
        <v>120</v>
      </c>
      <c r="C30" s="9">
        <v>1030704</v>
      </c>
      <c r="D30" s="9"/>
      <c r="E30" s="9">
        <v>1030704000000</v>
      </c>
      <c r="F30" s="9"/>
      <c r="G30" s="9">
        <v>1000629204376</v>
      </c>
      <c r="H30" s="9"/>
      <c r="I30" s="9">
        <f t="shared" si="0"/>
        <v>30074795624</v>
      </c>
      <c r="J30" s="9"/>
      <c r="K30" s="9">
        <v>1030704</v>
      </c>
      <c r="L30" s="9"/>
      <c r="M30" s="9">
        <v>1030704000000</v>
      </c>
      <c r="N30" s="9"/>
      <c r="O30" s="9">
        <v>1000629204376</v>
      </c>
      <c r="P30" s="9"/>
      <c r="Q30" s="9">
        <f t="shared" si="1"/>
        <v>30074795624</v>
      </c>
    </row>
    <row r="31" spans="1:17">
      <c r="A31" s="1" t="s">
        <v>127</v>
      </c>
      <c r="C31" s="9">
        <v>609694</v>
      </c>
      <c r="D31" s="9"/>
      <c r="E31" s="9">
        <v>609694000000</v>
      </c>
      <c r="F31" s="9"/>
      <c r="G31" s="9">
        <v>598350905640</v>
      </c>
      <c r="H31" s="9"/>
      <c r="I31" s="9">
        <f t="shared" si="0"/>
        <v>11343094360</v>
      </c>
      <c r="J31" s="9"/>
      <c r="K31" s="9">
        <v>609694</v>
      </c>
      <c r="L31" s="9"/>
      <c r="M31" s="9">
        <v>609694000000</v>
      </c>
      <c r="N31" s="9"/>
      <c r="O31" s="9">
        <v>598350905640</v>
      </c>
      <c r="P31" s="9"/>
      <c r="Q31" s="9">
        <f t="shared" si="1"/>
        <v>11343094360</v>
      </c>
    </row>
    <row r="32" spans="1:17">
      <c r="A32" s="1" t="s">
        <v>125</v>
      </c>
      <c r="C32" s="9">
        <v>335000</v>
      </c>
      <c r="D32" s="9"/>
      <c r="E32" s="9">
        <v>335000000000</v>
      </c>
      <c r="F32" s="9"/>
      <c r="G32" s="9">
        <v>325180183536</v>
      </c>
      <c r="H32" s="9"/>
      <c r="I32" s="9">
        <f t="shared" si="0"/>
        <v>9819816464</v>
      </c>
      <c r="J32" s="9"/>
      <c r="K32" s="9">
        <v>335000</v>
      </c>
      <c r="L32" s="9"/>
      <c r="M32" s="9">
        <v>335000000000</v>
      </c>
      <c r="N32" s="9"/>
      <c r="O32" s="9">
        <v>325180183536</v>
      </c>
      <c r="P32" s="9"/>
      <c r="Q32" s="9">
        <f t="shared" si="1"/>
        <v>9819816464</v>
      </c>
    </row>
    <row r="33" spans="1:20">
      <c r="A33" s="1" t="s">
        <v>130</v>
      </c>
      <c r="C33" s="9">
        <v>115907</v>
      </c>
      <c r="D33" s="9"/>
      <c r="E33" s="9">
        <v>115907000000</v>
      </c>
      <c r="F33" s="9"/>
      <c r="G33" s="9">
        <v>113233366153</v>
      </c>
      <c r="H33" s="9"/>
      <c r="I33" s="9">
        <f t="shared" si="0"/>
        <v>2673633847</v>
      </c>
      <c r="J33" s="9"/>
      <c r="K33" s="9">
        <v>115907</v>
      </c>
      <c r="L33" s="9"/>
      <c r="M33" s="9">
        <v>115907000000</v>
      </c>
      <c r="N33" s="9"/>
      <c r="O33" s="9">
        <v>113233366153</v>
      </c>
      <c r="P33" s="9"/>
      <c r="Q33" s="9">
        <f t="shared" si="1"/>
        <v>2673633847</v>
      </c>
    </row>
    <row r="34" spans="1:20">
      <c r="A34" s="1" t="s">
        <v>132</v>
      </c>
      <c r="C34" s="9">
        <v>205000</v>
      </c>
      <c r="D34" s="9"/>
      <c r="E34" s="9">
        <v>200157598899</v>
      </c>
      <c r="F34" s="9"/>
      <c r="G34" s="9">
        <v>196912105155</v>
      </c>
      <c r="H34" s="9"/>
      <c r="I34" s="9">
        <f t="shared" si="0"/>
        <v>3245493744</v>
      </c>
      <c r="J34" s="9"/>
      <c r="K34" s="9">
        <v>205000</v>
      </c>
      <c r="L34" s="9"/>
      <c r="M34" s="9">
        <v>200157598899</v>
      </c>
      <c r="N34" s="9"/>
      <c r="O34" s="9">
        <v>196912105155</v>
      </c>
      <c r="P34" s="9"/>
      <c r="Q34" s="9">
        <f t="shared" si="1"/>
        <v>3245493744</v>
      </c>
    </row>
    <row r="35" spans="1:20">
      <c r="A35" s="1" t="s">
        <v>122</v>
      </c>
      <c r="C35" s="9">
        <v>71648</v>
      </c>
      <c r="D35" s="9"/>
      <c r="E35" s="9">
        <v>69987408484</v>
      </c>
      <c r="F35" s="9"/>
      <c r="G35" s="9">
        <v>67248498598</v>
      </c>
      <c r="H35" s="9"/>
      <c r="I35" s="9">
        <f t="shared" si="0"/>
        <v>2738909886</v>
      </c>
      <c r="J35" s="9"/>
      <c r="K35" s="9">
        <v>71648</v>
      </c>
      <c r="L35" s="9"/>
      <c r="M35" s="9">
        <v>69987408484</v>
      </c>
      <c r="N35" s="9"/>
      <c r="O35" s="9">
        <v>67248498598</v>
      </c>
      <c r="P35" s="9"/>
      <c r="Q35" s="9">
        <f t="shared" si="1"/>
        <v>2738909886</v>
      </c>
    </row>
    <row r="36" spans="1:20">
      <c r="A36" s="1" t="s">
        <v>183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30000</v>
      </c>
      <c r="L36" s="9"/>
      <c r="M36" s="9">
        <v>30000000000</v>
      </c>
      <c r="N36" s="9"/>
      <c r="O36" s="9">
        <v>29382724653</v>
      </c>
      <c r="P36" s="9"/>
      <c r="Q36" s="9">
        <f t="shared" si="1"/>
        <v>617275347</v>
      </c>
    </row>
    <row r="37" spans="1:20">
      <c r="A37" s="1" t="s">
        <v>184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9670</v>
      </c>
      <c r="L37" s="9"/>
      <c r="M37" s="9">
        <v>9670000000</v>
      </c>
      <c r="N37" s="9"/>
      <c r="O37" s="9">
        <v>9487631618</v>
      </c>
      <c r="P37" s="9"/>
      <c r="Q37" s="9">
        <f t="shared" si="1"/>
        <v>182368382</v>
      </c>
    </row>
    <row r="38" spans="1:20">
      <c r="A38" s="1" t="s">
        <v>185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90906</v>
      </c>
      <c r="L38" s="9"/>
      <c r="M38" s="9">
        <v>90906000000</v>
      </c>
      <c r="N38" s="9"/>
      <c r="O38" s="9">
        <v>89342781598</v>
      </c>
      <c r="P38" s="9"/>
      <c r="Q38" s="9">
        <f t="shared" si="1"/>
        <v>1563218402</v>
      </c>
    </row>
    <row r="39" spans="1:20">
      <c r="A39" s="1" t="s">
        <v>186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163013</v>
      </c>
      <c r="L39" s="9"/>
      <c r="M39" s="9">
        <v>163013000000</v>
      </c>
      <c r="N39" s="9"/>
      <c r="O39" s="9">
        <v>160091730917</v>
      </c>
      <c r="P39" s="9"/>
      <c r="Q39" s="9">
        <f t="shared" si="1"/>
        <v>2921269083</v>
      </c>
    </row>
    <row r="40" spans="1:20">
      <c r="A40" s="1" t="s">
        <v>187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70000</v>
      </c>
      <c r="L40" s="9"/>
      <c r="M40" s="9">
        <v>70000000000</v>
      </c>
      <c r="N40" s="9"/>
      <c r="O40" s="9">
        <v>69085419460</v>
      </c>
      <c r="P40" s="9"/>
      <c r="Q40" s="9">
        <f t="shared" si="1"/>
        <v>914580540</v>
      </c>
      <c r="T40" s="4"/>
    </row>
    <row r="41" spans="1:20">
      <c r="A41" s="1" t="s">
        <v>188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131431</v>
      </c>
      <c r="L41" s="9"/>
      <c r="M41" s="9">
        <v>131431000000</v>
      </c>
      <c r="N41" s="9"/>
      <c r="O41" s="9">
        <v>128667722650</v>
      </c>
      <c r="P41" s="9"/>
      <c r="Q41" s="9">
        <f t="shared" si="1"/>
        <v>2763277350</v>
      </c>
      <c r="T41" s="4"/>
    </row>
    <row r="42" spans="1:20">
      <c r="A42" s="1" t="s">
        <v>189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1444</v>
      </c>
      <c r="L42" s="9"/>
      <c r="M42" s="9">
        <v>1444000000</v>
      </c>
      <c r="N42" s="9"/>
      <c r="O42" s="9">
        <v>1435639480</v>
      </c>
      <c r="P42" s="9"/>
      <c r="Q42" s="9">
        <f t="shared" si="1"/>
        <v>8360520</v>
      </c>
      <c r="T42" s="4"/>
    </row>
    <row r="43" spans="1:20">
      <c r="A43" s="1" t="s">
        <v>248</v>
      </c>
      <c r="I43" s="7">
        <f t="shared" si="0"/>
        <v>0</v>
      </c>
      <c r="Q43" s="7">
        <v>-5397684</v>
      </c>
      <c r="T43" s="7"/>
    </row>
    <row r="44" spans="1:20">
      <c r="A44" s="1" t="s">
        <v>249</v>
      </c>
      <c r="I44" s="7">
        <f t="shared" si="0"/>
        <v>0</v>
      </c>
      <c r="Q44" s="7">
        <v>-79030593</v>
      </c>
    </row>
    <row r="45" spans="1:20">
      <c r="A45" s="1" t="s">
        <v>244</v>
      </c>
      <c r="I45" s="7">
        <f t="shared" si="0"/>
        <v>0</v>
      </c>
      <c r="Q45" s="7">
        <v>123220961</v>
      </c>
    </row>
    <row r="46" spans="1:20">
      <c r="A46" s="1" t="s">
        <v>252</v>
      </c>
      <c r="I46" s="7">
        <f t="shared" si="0"/>
        <v>0</v>
      </c>
      <c r="Q46" s="7">
        <v>-15836694</v>
      </c>
    </row>
    <row r="47" spans="1:20">
      <c r="A47" s="1" t="s">
        <v>247</v>
      </c>
      <c r="I47" s="7">
        <f t="shared" si="0"/>
        <v>0</v>
      </c>
      <c r="Q47" s="7">
        <v>-480473086</v>
      </c>
    </row>
    <row r="48" spans="1:20">
      <c r="A48" s="1" t="s">
        <v>253</v>
      </c>
      <c r="I48" s="7">
        <f t="shared" si="0"/>
        <v>0</v>
      </c>
      <c r="Q48" s="7">
        <v>120885783</v>
      </c>
    </row>
    <row r="49" spans="1:17">
      <c r="A49" s="1" t="s">
        <v>254</v>
      </c>
      <c r="I49" s="7">
        <f t="shared" si="0"/>
        <v>0</v>
      </c>
      <c r="Q49" s="7">
        <v>7853224</v>
      </c>
    </row>
    <row r="50" spans="1:17">
      <c r="A50" s="1" t="s">
        <v>255</v>
      </c>
      <c r="I50" s="7">
        <f t="shared" si="0"/>
        <v>0</v>
      </c>
      <c r="Q50" s="7">
        <v>375245455</v>
      </c>
    </row>
    <row r="51" spans="1:17">
      <c r="A51" s="1" t="s">
        <v>256</v>
      </c>
      <c r="I51" s="7">
        <f t="shared" si="0"/>
        <v>0</v>
      </c>
      <c r="Q51" s="7">
        <v>100948422</v>
      </c>
    </row>
    <row r="52" spans="1:17">
      <c r="A52" s="1" t="s">
        <v>257</v>
      </c>
      <c r="I52" s="7">
        <f t="shared" si="0"/>
        <v>0</v>
      </c>
      <c r="Q52" s="7">
        <v>3697419</v>
      </c>
    </row>
    <row r="53" spans="1:17">
      <c r="A53" s="1" t="s">
        <v>258</v>
      </c>
      <c r="I53" s="7">
        <f t="shared" si="0"/>
        <v>0</v>
      </c>
      <c r="Q53" s="7">
        <v>114975800</v>
      </c>
    </row>
    <row r="54" spans="1:17">
      <c r="A54" s="1" t="s">
        <v>250</v>
      </c>
      <c r="I54" s="7">
        <f t="shared" si="0"/>
        <v>0</v>
      </c>
      <c r="Q54" s="7">
        <v>-332778331</v>
      </c>
    </row>
    <row r="55" spans="1:17">
      <c r="A55" s="1" t="s">
        <v>251</v>
      </c>
      <c r="I55" s="7">
        <f t="shared" si="0"/>
        <v>0</v>
      </c>
      <c r="Q55" s="7">
        <v>70627015</v>
      </c>
    </row>
    <row r="56" spans="1:17">
      <c r="A56" s="1" t="s">
        <v>259</v>
      </c>
      <c r="I56" s="7">
        <f t="shared" si="0"/>
        <v>0</v>
      </c>
      <c r="Q56" s="7">
        <v>-34956</v>
      </c>
    </row>
    <row r="57" spans="1:17">
      <c r="A57" s="1" t="s">
        <v>260</v>
      </c>
      <c r="I57" s="7">
        <v>-77247930</v>
      </c>
      <c r="Q57" s="7">
        <v>-77247930</v>
      </c>
    </row>
    <row r="58" spans="1:17">
      <c r="A58" s="1" t="s">
        <v>261</v>
      </c>
      <c r="I58" s="7">
        <v>0</v>
      </c>
      <c r="Q58" s="7">
        <v>126578412</v>
      </c>
    </row>
    <row r="59" spans="1:17">
      <c r="A59" s="1" t="s">
        <v>262</v>
      </c>
      <c r="I59" s="7">
        <v>0</v>
      </c>
      <c r="Q59" s="7">
        <v>-431301895</v>
      </c>
    </row>
    <row r="60" spans="1:17">
      <c r="A60" s="1" t="s">
        <v>263</v>
      </c>
      <c r="I60" s="7">
        <v>10653365</v>
      </c>
      <c r="Q60" s="7">
        <v>10653365</v>
      </c>
    </row>
    <row r="61" spans="1:17">
      <c r="A61" s="1" t="s">
        <v>264</v>
      </c>
      <c r="I61" s="7">
        <v>58591662</v>
      </c>
      <c r="Q61" s="7">
        <v>58591662</v>
      </c>
    </row>
    <row r="62" spans="1:17">
      <c r="A62" s="1" t="s">
        <v>265</v>
      </c>
      <c r="I62" s="7">
        <v>0</v>
      </c>
      <c r="Q62" s="7">
        <v>-47878394</v>
      </c>
    </row>
    <row r="63" spans="1:17">
      <c r="A63" s="1" t="s">
        <v>266</v>
      </c>
      <c r="I63" s="7">
        <v>0</v>
      </c>
      <c r="Q63" s="7">
        <v>-1400637</v>
      </c>
    </row>
    <row r="64" spans="1:17">
      <c r="A64" s="1" t="s">
        <v>267</v>
      </c>
      <c r="I64" s="7">
        <v>0</v>
      </c>
      <c r="Q64" s="7">
        <v>923130009</v>
      </c>
    </row>
    <row r="65" spans="1:17">
      <c r="A65" s="1" t="s">
        <v>268</v>
      </c>
      <c r="I65" s="7">
        <v>0</v>
      </c>
      <c r="Q65" s="7">
        <v>57630000</v>
      </c>
    </row>
    <row r="66" spans="1:17">
      <c r="A66" s="1" t="s">
        <v>269</v>
      </c>
      <c r="I66" s="7">
        <v>0</v>
      </c>
      <c r="Q66" s="7">
        <v>1080418531</v>
      </c>
    </row>
    <row r="67" spans="1:17">
      <c r="A67" s="1" t="s">
        <v>270</v>
      </c>
      <c r="I67" s="7">
        <v>0</v>
      </c>
      <c r="Q67" s="7">
        <v>45104589</v>
      </c>
    </row>
    <row r="68" spans="1:17">
      <c r="A68" s="1" t="s">
        <v>271</v>
      </c>
      <c r="I68" s="7">
        <v>463361765</v>
      </c>
      <c r="Q68" s="7">
        <v>463361765</v>
      </c>
    </row>
    <row r="69" spans="1:17">
      <c r="A69" s="1" t="s">
        <v>19</v>
      </c>
      <c r="I69" s="7">
        <v>4422758495</v>
      </c>
      <c r="Q69" s="7">
        <v>4422758495</v>
      </c>
    </row>
    <row r="70" spans="1:17">
      <c r="A70" s="1" t="s">
        <v>273</v>
      </c>
      <c r="I70" s="7">
        <v>63841680</v>
      </c>
      <c r="Q70" s="7">
        <v>63841680</v>
      </c>
    </row>
    <row r="71" spans="1:17">
      <c r="A71" s="1" t="s">
        <v>274</v>
      </c>
      <c r="I71" s="7">
        <v>2418307251</v>
      </c>
      <c r="Q71" s="7">
        <v>2418307251</v>
      </c>
    </row>
    <row r="72" spans="1:17">
      <c r="A72" s="1" t="s">
        <v>275</v>
      </c>
      <c r="I72" s="7">
        <v>189731276</v>
      </c>
      <c r="Q72" s="7">
        <v>231712916</v>
      </c>
    </row>
    <row r="73" spans="1:17">
      <c r="A73" s="1" t="s">
        <v>276</v>
      </c>
      <c r="I73" s="7">
        <v>302366708</v>
      </c>
      <c r="Q73" s="7">
        <v>302366708</v>
      </c>
    </row>
    <row r="74" spans="1:17">
      <c r="A74" s="1" t="s">
        <v>277</v>
      </c>
      <c r="I74" s="7">
        <v>8998</v>
      </c>
      <c r="Q74" s="7">
        <v>33186984</v>
      </c>
    </row>
    <row r="75" spans="1:17">
      <c r="A75" s="1" t="s">
        <v>278</v>
      </c>
      <c r="I75" s="7">
        <v>0</v>
      </c>
      <c r="Q75" s="7">
        <v>33531425</v>
      </c>
    </row>
    <row r="76" spans="1:17">
      <c r="A76" s="1" t="s">
        <v>279</v>
      </c>
      <c r="I76" s="7">
        <v>149840420</v>
      </c>
      <c r="Q76" s="7">
        <v>149840420</v>
      </c>
    </row>
    <row r="77" spans="1:17">
      <c r="A77" s="1" t="s">
        <v>280</v>
      </c>
      <c r="I77" s="7">
        <v>350750483</v>
      </c>
      <c r="Q77" s="7">
        <v>350750483</v>
      </c>
    </row>
    <row r="78" spans="1:17">
      <c r="A78" s="1" t="s">
        <v>281</v>
      </c>
      <c r="I78" s="7">
        <v>0</v>
      </c>
      <c r="Q78" s="7">
        <v>8832403</v>
      </c>
    </row>
    <row r="79" spans="1:17">
      <c r="A79" s="1" t="s">
        <v>282</v>
      </c>
      <c r="I79" s="7">
        <v>0</v>
      </c>
      <c r="Q79" s="7">
        <v>-7140</v>
      </c>
    </row>
    <row r="80" spans="1:17">
      <c r="A80" s="1" t="s">
        <v>283</v>
      </c>
      <c r="I80" s="7">
        <v>66388344</v>
      </c>
      <c r="Q80" s="7">
        <v>66388344</v>
      </c>
    </row>
    <row r="81" spans="1:17">
      <c r="A81" s="1" t="s">
        <v>284</v>
      </c>
      <c r="I81" s="7">
        <v>21490611</v>
      </c>
      <c r="Q81" s="7">
        <v>21490611</v>
      </c>
    </row>
    <row r="82" spans="1:17">
      <c r="A82" s="1" t="s">
        <v>242</v>
      </c>
      <c r="I82" s="7">
        <v>215700</v>
      </c>
      <c r="Q82" s="7">
        <v>211617</v>
      </c>
    </row>
    <row r="83" spans="1:17">
      <c r="A83" s="1" t="s">
        <v>285</v>
      </c>
      <c r="I83" s="7">
        <v>177146696</v>
      </c>
      <c r="Q83" s="7">
        <v>177146696</v>
      </c>
    </row>
    <row r="84" spans="1:17">
      <c r="A84" s="1" t="s">
        <v>243</v>
      </c>
      <c r="I84" s="7">
        <v>9534899598</v>
      </c>
      <c r="Q84" s="7">
        <v>9533245690</v>
      </c>
    </row>
    <row r="85" spans="1:17">
      <c r="A85" s="1" t="s">
        <v>286</v>
      </c>
      <c r="I85" s="7">
        <v>2250965488</v>
      </c>
      <c r="Q85" s="7">
        <v>2250965488</v>
      </c>
    </row>
    <row r="86" spans="1:17">
      <c r="A86" s="1" t="s">
        <v>287</v>
      </c>
      <c r="I86" s="7">
        <v>0</v>
      </c>
      <c r="Q86" s="7">
        <v>359014225</v>
      </c>
    </row>
    <row r="87" spans="1:17">
      <c r="A87" s="1" t="s">
        <v>288</v>
      </c>
      <c r="I87" s="7">
        <v>199484989</v>
      </c>
      <c r="Q87" s="7">
        <v>199484989</v>
      </c>
    </row>
    <row r="88" spans="1:17">
      <c r="A88" s="1" t="s">
        <v>289</v>
      </c>
      <c r="I88" s="7">
        <v>1949761223</v>
      </c>
      <c r="Q88" s="7">
        <v>1949761223</v>
      </c>
    </row>
    <row r="89" spans="1:17">
      <c r="A89" s="1" t="s">
        <v>290</v>
      </c>
      <c r="I89" s="7">
        <v>120413362</v>
      </c>
      <c r="Q89" s="7">
        <v>120413362</v>
      </c>
    </row>
    <row r="90" spans="1:17">
      <c r="A90" s="1" t="s">
        <v>100</v>
      </c>
      <c r="I90" s="7">
        <v>177975724</v>
      </c>
      <c r="Q90" s="7">
        <v>177975724</v>
      </c>
    </row>
    <row r="91" spans="1:17">
      <c r="A91" s="1" t="s">
        <v>291</v>
      </c>
      <c r="I91" s="7">
        <v>56796633</v>
      </c>
      <c r="Q91" s="7">
        <v>56796633</v>
      </c>
    </row>
    <row r="92" spans="1:17">
      <c r="A92" s="1" t="s">
        <v>99</v>
      </c>
      <c r="I92" s="7">
        <v>1244310401</v>
      </c>
      <c r="Q92" s="7">
        <v>1244310401</v>
      </c>
    </row>
    <row r="93" spans="1:17">
      <c r="A93" s="1" t="s">
        <v>292</v>
      </c>
      <c r="I93" s="7">
        <v>2879841626</v>
      </c>
      <c r="Q93" s="7">
        <v>2879841626</v>
      </c>
    </row>
    <row r="94" spans="1:17">
      <c r="A94" s="1" t="s">
        <v>293</v>
      </c>
      <c r="I94" s="7">
        <v>24998726</v>
      </c>
      <c r="Q94" s="7">
        <v>24998726</v>
      </c>
    </row>
    <row r="95" spans="1:17">
      <c r="A95" s="1" t="s">
        <v>294</v>
      </c>
      <c r="I95" s="7">
        <v>25196732</v>
      </c>
      <c r="Q95" s="7">
        <v>25196732</v>
      </c>
    </row>
    <row r="96" spans="1:17">
      <c r="A96" s="1" t="s">
        <v>93</v>
      </c>
      <c r="I96" s="7">
        <v>18577652</v>
      </c>
      <c r="Q96" s="7">
        <v>18577652</v>
      </c>
    </row>
    <row r="97" spans="5:17" ht="24.75" thickBot="1">
      <c r="E97" s="15">
        <f>SUM(E8:E96)</f>
        <v>2413982901267</v>
      </c>
      <c r="G97" s="15">
        <f>SUM(G8:G96)</f>
        <v>2353181746907</v>
      </c>
      <c r="I97" s="14">
        <f>SUM(I8:I96)</f>
        <v>87902582038</v>
      </c>
      <c r="M97" s="15">
        <f>SUM(M8:M96)</f>
        <v>4243593140378</v>
      </c>
      <c r="O97" s="15">
        <f>SUM(O8:O96)</f>
        <v>4149305688546</v>
      </c>
      <c r="Q97" s="14">
        <f>SUM(Q8:Q42)</f>
        <v>94287451832</v>
      </c>
    </row>
    <row r="98" spans="5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2023-10-29T08:42:42Z</dcterms:created>
  <dcterms:modified xsi:type="dcterms:W3CDTF">2023-11-01T13:48:15Z</dcterms:modified>
</cp:coreProperties>
</file>